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Лист1!$A$1:$L$151</definedName>
  </definedNames>
  <calcPr calcId="125725"/>
</workbook>
</file>

<file path=xl/calcChain.xml><?xml version="1.0" encoding="utf-8"?>
<calcChain xmlns="http://schemas.openxmlformats.org/spreadsheetml/2006/main">
  <c r="G81" i="1"/>
  <c r="G84"/>
  <c r="G78" s="1"/>
  <c r="G118"/>
  <c r="G63"/>
  <c r="J100"/>
  <c r="J101"/>
  <c r="J114"/>
  <c r="G121"/>
  <c r="G117" s="1"/>
  <c r="G125" s="1"/>
  <c r="J125" s="1"/>
  <c r="J85"/>
  <c r="J112"/>
  <c r="J31"/>
  <c r="G28"/>
  <c r="G22"/>
  <c r="J32"/>
  <c r="G87"/>
  <c r="G38"/>
  <c r="G149"/>
  <c r="J113"/>
  <c r="J111"/>
  <c r="J80"/>
  <c r="G143"/>
  <c r="G147" s="1"/>
  <c r="G128"/>
  <c r="I22"/>
  <c r="H22"/>
  <c r="I28"/>
  <c r="H28"/>
  <c r="J28"/>
  <c r="G37"/>
  <c r="G40"/>
  <c r="G44"/>
  <c r="H117"/>
  <c r="I117"/>
  <c r="I125"/>
  <c r="J118"/>
  <c r="J119"/>
  <c r="J133"/>
  <c r="H132"/>
  <c r="I132"/>
  <c r="G132"/>
  <c r="J110"/>
  <c r="J77"/>
  <c r="H71"/>
  <c r="I71"/>
  <c r="G71"/>
  <c r="J36"/>
  <c r="J109"/>
  <c r="J108"/>
  <c r="H107"/>
  <c r="I107"/>
  <c r="G107"/>
  <c r="J106"/>
  <c r="J105"/>
  <c r="H104"/>
  <c r="I104"/>
  <c r="G104"/>
  <c r="G20"/>
  <c r="H20"/>
  <c r="I20"/>
  <c r="J142"/>
  <c r="J141"/>
  <c r="J138"/>
  <c r="J136"/>
  <c r="J137"/>
  <c r="J134"/>
  <c r="J132"/>
  <c r="J131"/>
  <c r="J130"/>
  <c r="J127"/>
  <c r="J128"/>
  <c r="J103"/>
  <c r="J102"/>
  <c r="J124"/>
  <c r="J120"/>
  <c r="J121"/>
  <c r="H98"/>
  <c r="I98"/>
  <c r="G98"/>
  <c r="J99"/>
  <c r="J98" s="1"/>
  <c r="G89"/>
  <c r="J91"/>
  <c r="J90"/>
  <c r="J87"/>
  <c r="J88"/>
  <c r="J81"/>
  <c r="J82"/>
  <c r="J83"/>
  <c r="J84"/>
  <c r="J79"/>
  <c r="J73"/>
  <c r="J74"/>
  <c r="J75"/>
  <c r="J76"/>
  <c r="J72"/>
  <c r="J68"/>
  <c r="J67"/>
  <c r="H66"/>
  <c r="I66"/>
  <c r="G66"/>
  <c r="H63"/>
  <c r="J63" s="1"/>
  <c r="I63"/>
  <c r="J65"/>
  <c r="J64"/>
  <c r="J62"/>
  <c r="J61"/>
  <c r="H44"/>
  <c r="I44"/>
  <c r="J42"/>
  <c r="J41"/>
  <c r="J39"/>
  <c r="J38"/>
  <c r="J30"/>
  <c r="J33"/>
  <c r="J34"/>
  <c r="J35"/>
  <c r="J29"/>
  <c r="J24"/>
  <c r="J25"/>
  <c r="J26"/>
  <c r="J27"/>
  <c r="J23"/>
  <c r="J19"/>
  <c r="H125"/>
  <c r="H86"/>
  <c r="I86"/>
  <c r="G86"/>
  <c r="H78"/>
  <c r="H115" s="1"/>
  <c r="H89"/>
  <c r="I78"/>
  <c r="I115" s="1"/>
  <c r="I89"/>
  <c r="H143"/>
  <c r="I143"/>
  <c r="H37"/>
  <c r="H69" s="1"/>
  <c r="I37"/>
  <c r="I69" s="1"/>
  <c r="H135"/>
  <c r="H148" s="1"/>
  <c r="I135"/>
  <c r="I148" s="1"/>
  <c r="G135"/>
  <c r="G139" s="1"/>
  <c r="H40"/>
  <c r="H150"/>
  <c r="I40"/>
  <c r="I150"/>
  <c r="H128"/>
  <c r="I128"/>
  <c r="G150"/>
  <c r="J107"/>
  <c r="I147"/>
  <c r="G148"/>
  <c r="H147"/>
  <c r="J117"/>
  <c r="J71"/>
  <c r="G69"/>
  <c r="J104"/>
  <c r="J37"/>
  <c r="J143"/>
  <c r="J135"/>
  <c r="J148" s="1"/>
  <c r="J139"/>
  <c r="J44"/>
  <c r="J22"/>
  <c r="J86"/>
  <c r="J66"/>
  <c r="J89"/>
  <c r="J20"/>
  <c r="J40"/>
  <c r="J150"/>
  <c r="G115" l="1"/>
  <c r="J78"/>
  <c r="J115" s="1"/>
  <c r="J145" s="1"/>
  <c r="G145"/>
  <c r="J69"/>
  <c r="I139"/>
  <c r="I145" s="1"/>
  <c r="H139"/>
  <c r="H145" s="1"/>
  <c r="J147" l="1"/>
</calcChain>
</file>

<file path=xl/sharedStrings.xml><?xml version="1.0" encoding="utf-8"?>
<sst xmlns="http://schemas.openxmlformats.org/spreadsheetml/2006/main" count="226" uniqueCount="124">
  <si>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</si>
  <si>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</si>
  <si>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</si>
  <si>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</si>
  <si>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</si>
  <si>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</si>
  <si>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</si>
  <si>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</si>
  <si>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</si>
  <si>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</si>
  <si>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</si>
  <si>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</si>
  <si>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</si>
  <si>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Управление образования администрации Идринского района</t>
  </si>
  <si>
    <t>Управление образования администрации Идриснкого района</t>
  </si>
  <si>
    <t xml:space="preserve">Ежегодно 348 ребенка получат услуги дошкольного образования </t>
  </si>
  <si>
    <t>Итого по задаче 1</t>
  </si>
  <si>
    <t>Итого по задаче 2</t>
  </si>
  <si>
    <t>Задача 3. Обеспечить развитие районной системы дополнительного образования</t>
  </si>
  <si>
    <t>Итого по задаче 3</t>
  </si>
  <si>
    <t>Задача 4. Содействовать выявлению и поддержке одаренных детей</t>
  </si>
  <si>
    <t>Итого по задаче 4</t>
  </si>
  <si>
    <t>Задача 5. Обеспечить безопасный, качественный отдых и оздоровление детей</t>
  </si>
  <si>
    <t>Ежегодно в загородных оздоровительных лагерях отдохнут 18 детей</t>
  </si>
  <si>
    <t>Управление образования администрации Идринского  района</t>
  </si>
  <si>
    <t xml:space="preserve">Ежегодно организованы лагеря с дневным пребыванием на базе 8 школ, в которых оздоровлены 1520ребенок </t>
  </si>
  <si>
    <t>Итого по задаче 5</t>
  </si>
  <si>
    <t>Перечень мероприятий подпрограммы с казанием объема средств на их реализацию и ожидаемых результатов</t>
  </si>
  <si>
    <t xml:space="preserve">дошкольного, общего и </t>
  </si>
  <si>
    <t xml:space="preserve">дополнительного образования детей», </t>
  </si>
  <si>
    <t xml:space="preserve">реализуемой в рамках муниципальной  </t>
  </si>
  <si>
    <t xml:space="preserve">программы «Создание условий для </t>
  </si>
  <si>
    <t xml:space="preserve">развития образования Идринского </t>
  </si>
  <si>
    <t>Задача 2. 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</si>
  <si>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Задача 1. Обеспечить доступность дошкольного образования, соответствующего единому стандарту качества дошкольного образования</t>
  </si>
  <si>
    <t>0702</t>
  </si>
  <si>
    <t>0117582</t>
  </si>
  <si>
    <t>0117583</t>
  </si>
  <si>
    <t>0118192</t>
  </si>
  <si>
    <t>0701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</si>
  <si>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</si>
  <si>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</si>
  <si>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</si>
  <si>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</si>
  <si>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0117556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</si>
  <si>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</si>
  <si>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Субвенция 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</si>
  <si>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0117566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</si>
  <si>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</si>
  <si>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</si>
  <si>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</si>
  <si>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</si>
  <si>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</si>
  <si>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Итого по задаче 6</t>
  </si>
  <si>
    <t>0118100</t>
  </si>
  <si>
    <t>Обеспечение деятельности (оказание услуг)  за счет средств от приносящей доход деятельности в рамках  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</si>
  <si>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</si>
  <si>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Обеспечение деятельности (оказание услуг) подведомственных учреждений в рамках подпрограммы "Развитие дошкольного общего и дополнительного образования детей" муниципальной программы Идринского района "Создание  условий для развития образования"</t>
  </si>
  <si>
    <t>0117564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</si>
  <si>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</si>
  <si>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</si>
  <si>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1004</t>
  </si>
  <si>
    <t>1003</t>
  </si>
  <si>
    <t>0707</t>
  </si>
  <si>
    <t>Проведение мероприятий  по профилактике безнадзорности и правонарушений несовершеннолетнних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</si>
  <si>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0118203</t>
  </si>
  <si>
    <t>ИТОГО ПО ПОДПРОГРАММЕ</t>
  </si>
  <si>
    <t>В ТОМ ЧИСЛЕ:</t>
  </si>
  <si>
    <t>МЕСТНЫЙ БЮДЖЕТ</t>
  </si>
  <si>
    <t>КРАЕВОЙ БЮДЖЕТ</t>
  </si>
  <si>
    <t>ВНЕБЮДЖЕТНЫЕ ИСТОЧНИКИ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</si>
  <si>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</si>
  <si>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</si>
  <si>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</si>
  <si>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</si>
  <si>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0700</t>
  </si>
  <si>
    <t>Выплата и доставка компенсации части родительской платы за присмотр и уход за детьми  в образовательных организациях края, реализующую  образовательную программу дошкольного образования в рамках подпрограммы "Развития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</si>
  <si>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</si>
  <si>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Региональные выплатыи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 , в рамках подпрограммы "Развитие дошкольного,общего и дополнительного образования детей" муниципальной программы Идринского района "Создание условий для развития образования"</t>
  </si>
  <si>
    <t>2017 год</t>
  </si>
  <si>
    <t>3 ребенка инвалида</t>
  </si>
  <si>
    <t>Ежегодно свыше 1472 школьников района получат услуги общего образования</t>
  </si>
  <si>
    <t>района на 2015-2017 годы"</t>
  </si>
  <si>
    <t>Разработаны и реализуются индивидуальные программы развития 225 детей</t>
  </si>
  <si>
    <t xml:space="preserve">Ежегодное оказывают дополнительные услуги 672 детям </t>
  </si>
  <si>
    <t>Обеспечены горячим питанием  за счет родительской платы 125 школьников</t>
  </si>
  <si>
    <t>1347 детей из малообеспеченных семей получают бесплатное школьное питание</t>
  </si>
  <si>
    <t>Компенсацию части родительской платы получат 115 человек ежемесячно</t>
  </si>
  <si>
    <t>0118193</t>
  </si>
  <si>
    <t>Проведение мероприятий   по безопаснности дорожного движения  в рамках подпрограммы подпрограммы "Развитие дошкольного,общего и дополнительного образования детей" муниципальной программы Идринского района " Создание условий для развития образования"</t>
  </si>
  <si>
    <t>Задача №6 Профилактика безнадзорности и правонарушений несовершеннолетних</t>
  </si>
  <si>
    <t>0111031</t>
  </si>
  <si>
    <t xml:space="preserve">Проведение физкультурно- спортивных мероприятий в рамках подпрограммы 2Развитие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  </t>
  </si>
  <si>
    <t>1102</t>
  </si>
  <si>
    <t>0518180</t>
  </si>
  <si>
    <t>Субсидия на проведение реконструкции или капитального ремонта зданий муниципальных общеобразовательных организаций, находящихся в аварийном состоянии, в рамках подпрограммы " Развитие дошкольного, общего и дополнительного образования детей" муниципальной программы Идринского района " Развитие образования"</t>
  </si>
  <si>
    <t>0117562</t>
  </si>
  <si>
    <t>Софинансирование расходов на создание безопасных и комфортных для населения условий функционирования объектов муниципальной программы " Развитие дошкольного, общего и дополнительного образования детей" муниципальной программы Идринского района " Создание условий для развития образования Идринского района на 2015-2017 годы"</t>
  </si>
  <si>
    <t>0118345</t>
  </si>
  <si>
    <t>243</t>
  </si>
  <si>
    <t>( рубли.), годы</t>
  </si>
  <si>
    <t>Субсидии бюджетам муниципальных образований на оснащение автобусов,осуществляющих перевозки учащихся в общеобразовательные организации,средствами контроля,обеспечивающими непрерывную,некорректируемую регистрацию информации о скорости и маршруте движения транспортных средств,о режиме труда и отдыха водителей транспортных средств (тахографами),в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</si>
  <si>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0117391</t>
  </si>
  <si>
    <t>244</t>
  </si>
  <si>
    <t>612</t>
  </si>
  <si>
    <t>Софинансирование расходов  на оснащение автобусов,осуществляющих перевозки учащихся в общеобразовательные организации,средствами контроля,обеспечивающими непрерывную,некорректируемую регистрацию информации о скорости и маршруте движения транспортных средств,о режиме труда и отдыха водителей транспортных средств (тахографами),в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</t>
  </si>
  <si>
    <t>862</t>
  </si>
  <si>
    <t>0118379</t>
  </si>
  <si>
    <t>Субсидии на проведение капитального ремонта спортивных залов школ, расположенных в сельской местности, для созданияусловий для занятий физической культурой и спортом в рамках подпрограммы "Развитие дошкольного, общего и дополнительного образования детей " муниципальной программы Идринского района "Развитие образования"</t>
  </si>
  <si>
    <t>0117470</t>
  </si>
  <si>
    <t xml:space="preserve">Реализация государственной программы Российской Федерации "Доступная среда" на 2011-2015 годы за счет средств федерального бюджета в рамках подпрограммы  "Развитие дошкольного, общего и дополнительного образования детей, муниципальной программы Идринского района "Развитие образования" </t>
  </si>
  <si>
    <t>0115027</t>
  </si>
  <si>
    <t>Софинансирование государственной программы Российской Федерации "Доступная среда" на 2011-2015 годы за счет средств федерального бюджета в рамках подпрограммы  "Развитие дошкольного, общего и дополнительного образования детей, муниципальной программы Идринского района "Развитие образования"</t>
  </si>
  <si>
    <t>0118381</t>
  </si>
  <si>
    <t>ФЕДЕРАЛЬНЫЙ БЮДЖЕТ</t>
  </si>
  <si>
    <t>Софинансирование по субсидии на частичное финансирование      ( 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подпрограммы" 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</si>
  <si>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Частичное финансирование ( 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подпрограммы" 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</si>
  <si>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Софинансирование расходов на проведение реконструкции или капитального ремонта зданий муниципальных общеобразовательных организаций находящихся в аварийном состоянии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</si>
  <si>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0118382</t>
  </si>
  <si>
    <t>0118380</t>
  </si>
  <si>
    <t>Софинансирование расходов на проведение капитального ремонта спортивных залов школ,расположенных в сельской местности,для создания условий для занятий физической культурой и спортом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</si>
  <si>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к постановлению администрации от 17.11.2015г № 481-п</t>
  </si>
  <si>
    <t>Приложение № 3</t>
  </si>
  <si>
    <t xml:space="preserve">Приложение №2 к подпрограмме 1 «Развитие </t>
  </si>
</sst>
</file>

<file path=xl/styles.xml><?xml version="1.0" encoding="utf-8"?>
<styleSheet xmlns="http://schemas.openxmlformats.org/spreadsheetml/2006/main">
  <numFmts count="3">
    <numFmt numFmtId="164" formatCode="?"/>
    <numFmt numFmtId="165" formatCode="0.000"/>
    <numFmt numFmtId="166" formatCode="#,##0.00_р_."/>
  </numFmts>
  <fonts count="8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1" fillId="2" borderId="1" xfId="0" applyFont="1" applyFill="1" applyBorder="1"/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0" borderId="1" xfId="0" applyFont="1" applyBorder="1"/>
    <xf numFmtId="0" fontId="2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/>
    <xf numFmtId="164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49" fontId="4" fillId="0" borderId="4" xfId="0" applyNumberFormat="1" applyFont="1" applyBorder="1" applyAlignment="1">
      <alignment vertical="top"/>
    </xf>
    <xf numFmtId="0" fontId="4" fillId="0" borderId="4" xfId="0" applyFont="1" applyBorder="1" applyAlignment="1">
      <alignment vertical="top"/>
    </xf>
    <xf numFmtId="49" fontId="3" fillId="2" borderId="1" xfId="0" applyNumberFormat="1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164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>
      <alignment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vertical="top"/>
    </xf>
    <xf numFmtId="166" fontId="2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2" borderId="3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/>
    </xf>
    <xf numFmtId="166" fontId="0" fillId="0" borderId="0" xfId="0" applyNumberFormat="1"/>
    <xf numFmtId="166" fontId="0" fillId="0" borderId="1" xfId="0" applyNumberFormat="1" applyBorder="1"/>
    <xf numFmtId="166" fontId="4" fillId="0" borderId="1" xfId="0" applyNumberFormat="1" applyFont="1" applyBorder="1" applyAlignment="1">
      <alignment horizontal="center"/>
    </xf>
    <xf numFmtId="166" fontId="4" fillId="0" borderId="1" xfId="0" applyNumberFormat="1" applyFont="1" applyBorder="1"/>
    <xf numFmtId="166" fontId="2" fillId="2" borderId="4" xfId="0" applyNumberFormat="1" applyFont="1" applyFill="1" applyBorder="1" applyAlignment="1">
      <alignment horizontal="center" vertical="top"/>
    </xf>
    <xf numFmtId="166" fontId="2" fillId="2" borderId="8" xfId="0" applyNumberFormat="1" applyFont="1" applyFill="1" applyBorder="1" applyAlignment="1">
      <alignment horizontal="center" vertical="top"/>
    </xf>
    <xf numFmtId="166" fontId="2" fillId="2" borderId="7" xfId="0" applyNumberFormat="1" applyFont="1" applyFill="1" applyBorder="1" applyAlignment="1">
      <alignment vertical="top"/>
    </xf>
    <xf numFmtId="2" fontId="2" fillId="2" borderId="4" xfId="0" applyNumberFormat="1" applyFont="1" applyFill="1" applyBorder="1" applyAlignment="1">
      <alignment horizontal="center" vertical="top"/>
    </xf>
    <xf numFmtId="2" fontId="2" fillId="2" borderId="8" xfId="0" applyNumberFormat="1" applyFont="1" applyFill="1" applyBorder="1" applyAlignment="1">
      <alignment horizontal="center" vertical="top"/>
    </xf>
    <xf numFmtId="166" fontId="1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vertical="top"/>
    </xf>
    <xf numFmtId="166" fontId="2" fillId="2" borderId="0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166" fontId="1" fillId="2" borderId="1" xfId="0" applyNumberFormat="1" applyFont="1" applyFill="1" applyBorder="1"/>
    <xf numFmtId="166" fontId="2" fillId="2" borderId="1" xfId="0" applyNumberFormat="1" applyFont="1" applyFill="1" applyBorder="1"/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vertical="top"/>
    </xf>
    <xf numFmtId="0" fontId="0" fillId="2" borderId="3" xfId="0" applyFill="1" applyBorder="1" applyAlignment="1">
      <alignment vertical="top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0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/>
    <xf numFmtId="166" fontId="2" fillId="0" borderId="1" xfId="0" applyNumberFormat="1" applyFont="1" applyFill="1" applyBorder="1"/>
    <xf numFmtId="4" fontId="4" fillId="0" borderId="0" xfId="0" applyNumberFormat="1" applyFont="1" applyFill="1"/>
    <xf numFmtId="0" fontId="0" fillId="0" borderId="0" xfId="0" applyFill="1"/>
    <xf numFmtId="0" fontId="2" fillId="2" borderId="4" xfId="0" applyFont="1" applyFill="1" applyBorder="1" applyAlignment="1">
      <alignment horizontal="left" vertical="top" wrapText="1"/>
    </xf>
    <xf numFmtId="4" fontId="0" fillId="0" borderId="0" xfId="0" applyNumberForma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164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4" xfId="0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166" fontId="2" fillId="2" borderId="2" xfId="0" applyNumberFormat="1" applyFont="1" applyFill="1" applyBorder="1" applyAlignment="1">
      <alignment horizontal="center" vertical="top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2" fillId="2" borderId="2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2" fillId="2" borderId="1" xfId="0" applyFont="1" applyFill="1" applyBorder="1" applyAlignment="1"/>
    <xf numFmtId="0" fontId="1" fillId="2" borderId="1" xfId="0" applyFont="1" applyFill="1" applyBorder="1" applyAlignment="1"/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6" fontId="2" fillId="2" borderId="3" xfId="0" applyNumberFormat="1" applyFont="1" applyFill="1" applyBorder="1" applyAlignment="1">
      <alignment horizontal="center" vertical="top"/>
    </xf>
    <xf numFmtId="166" fontId="2" fillId="2" borderId="4" xfId="0" applyNumberFormat="1" applyFont="1" applyFill="1" applyBorder="1" applyAlignment="1">
      <alignment horizontal="center" vertical="top"/>
    </xf>
    <xf numFmtId="165" fontId="2" fillId="2" borderId="2" xfId="0" applyNumberFormat="1" applyFont="1" applyFill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165" fontId="0" fillId="0" borderId="4" xfId="0" applyNumberForma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0" fontId="2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165" fontId="2" fillId="0" borderId="2" xfId="0" applyNumberFormat="1" applyFont="1" applyFill="1" applyBorder="1" applyAlignment="1">
      <alignment horizontal="center" vertical="top" wrapText="1"/>
    </xf>
    <xf numFmtId="165" fontId="0" fillId="0" borderId="3" xfId="0" applyNumberFormat="1" applyFill="1" applyBorder="1" applyAlignment="1">
      <alignment horizontal="center" vertical="top" wrapText="1"/>
    </xf>
    <xf numFmtId="165" fontId="0" fillId="0" borderId="4" xfId="0" applyNumberForma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3" xfId="0" applyNumberFormat="1" applyFont="1" applyFill="1" applyBorder="1" applyAlignment="1">
      <alignment horizontal="left" vertical="top"/>
    </xf>
    <xf numFmtId="49" fontId="2" fillId="2" borderId="4" xfId="0" applyNumberFormat="1" applyFont="1" applyFill="1" applyBorder="1" applyAlignment="1">
      <alignment horizontal="left" vertical="top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/>
    </xf>
    <xf numFmtId="165" fontId="2" fillId="2" borderId="3" xfId="0" applyNumberFormat="1" applyFont="1" applyFill="1" applyBorder="1" applyAlignment="1">
      <alignment horizontal="center" vertical="top"/>
    </xf>
    <xf numFmtId="165" fontId="2" fillId="2" borderId="4" xfId="0" applyNumberFormat="1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66" fontId="1" fillId="2" borderId="11" xfId="0" applyNumberFormat="1" applyFont="1" applyFill="1" applyBorder="1" applyAlignment="1">
      <alignment horizontal="right" vertical="top" wrapText="1"/>
    </xf>
    <xf numFmtId="166" fontId="1" fillId="2" borderId="12" xfId="0" applyNumberFormat="1" applyFont="1" applyFill="1" applyBorder="1" applyAlignment="1">
      <alignment horizontal="right" vertical="top" wrapText="1"/>
    </xf>
    <xf numFmtId="166" fontId="2" fillId="0" borderId="2" xfId="0" applyNumberFormat="1" applyFont="1" applyFill="1" applyBorder="1" applyAlignment="1">
      <alignment horizontal="center" vertical="top"/>
    </xf>
    <xf numFmtId="166" fontId="0" fillId="0" borderId="3" xfId="0" applyNumberFormat="1" applyFill="1" applyBorder="1" applyAlignment="1">
      <alignment horizontal="center"/>
    </xf>
    <xf numFmtId="166" fontId="0" fillId="0" borderId="4" xfId="0" applyNumberForma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6" fontId="2" fillId="2" borderId="2" xfId="0" applyNumberFormat="1" applyFont="1" applyFill="1" applyBorder="1" applyAlignment="1">
      <alignment vertical="top"/>
    </xf>
    <xf numFmtId="166" fontId="2" fillId="2" borderId="3" xfId="0" applyNumberFormat="1" applyFont="1" applyFill="1" applyBorder="1" applyAlignment="1">
      <alignment vertical="top"/>
    </xf>
    <xf numFmtId="166" fontId="2" fillId="2" borderId="4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2"/>
  <sheetViews>
    <sheetView tabSelected="1" view="pageBreakPreview" topLeftCell="A7" zoomScale="70" zoomScaleSheetLayoutView="85" zoomScalePageLayoutView="60" workbookViewId="0">
      <selection activeCell="G19" sqref="G19"/>
    </sheetView>
  </sheetViews>
  <sheetFormatPr defaultRowHeight="15"/>
  <cols>
    <col min="1" max="1" width="65.140625" customWidth="1"/>
    <col min="2" max="2" width="28.85546875" customWidth="1"/>
    <col min="3" max="3" width="13.42578125" customWidth="1"/>
    <col min="4" max="4" width="11.140625" customWidth="1"/>
    <col min="5" max="5" width="14" customWidth="1"/>
    <col min="6" max="6" width="9.85546875" customWidth="1"/>
    <col min="7" max="7" width="23" style="89" customWidth="1"/>
    <col min="8" max="8" width="24.42578125" customWidth="1"/>
    <col min="9" max="9" width="23" customWidth="1"/>
    <col min="10" max="10" width="22.140625" customWidth="1"/>
    <col min="11" max="11" width="3.85546875" hidden="1" customWidth="1"/>
    <col min="12" max="12" width="0.140625" customWidth="1"/>
  </cols>
  <sheetData>
    <row r="1" spans="1:12" ht="18.75">
      <c r="A1" s="1"/>
      <c r="B1" s="1"/>
      <c r="C1" s="1"/>
      <c r="D1" s="1"/>
      <c r="E1" s="1"/>
      <c r="F1" s="1"/>
      <c r="G1" s="70"/>
      <c r="H1" s="1" t="s">
        <v>122</v>
      </c>
      <c r="J1" s="1"/>
      <c r="K1" s="1"/>
      <c r="L1" s="1"/>
    </row>
    <row r="2" spans="1:12" ht="18.75">
      <c r="A2" s="1"/>
      <c r="B2" s="1"/>
      <c r="C2" s="1"/>
      <c r="D2" s="1"/>
      <c r="E2" s="1"/>
      <c r="F2" s="1"/>
      <c r="G2" s="70"/>
      <c r="H2" s="1" t="s">
        <v>121</v>
      </c>
      <c r="I2" s="1"/>
      <c r="J2" s="1"/>
      <c r="K2" s="1"/>
      <c r="L2" s="1"/>
    </row>
    <row r="3" spans="1:12" ht="18.75">
      <c r="A3" s="1"/>
      <c r="B3" s="1"/>
      <c r="C3" s="1"/>
      <c r="D3" s="1"/>
      <c r="E3" s="1"/>
      <c r="F3" s="1"/>
      <c r="G3" s="70"/>
      <c r="H3" s="1" t="s">
        <v>123</v>
      </c>
      <c r="J3" s="1"/>
      <c r="K3" s="1"/>
      <c r="L3" s="1"/>
    </row>
    <row r="4" spans="1:12" ht="18.75">
      <c r="A4" s="1"/>
      <c r="B4" s="1"/>
      <c r="C4" s="1"/>
      <c r="D4" s="1"/>
      <c r="E4" s="1"/>
      <c r="F4" s="1"/>
      <c r="G4" s="70"/>
      <c r="H4" s="1" t="s">
        <v>28</v>
      </c>
      <c r="J4" s="1"/>
      <c r="K4" s="1"/>
      <c r="L4" s="1"/>
    </row>
    <row r="5" spans="1:12" ht="18.75">
      <c r="A5" s="1"/>
      <c r="B5" s="1"/>
      <c r="C5" s="1"/>
      <c r="D5" s="1"/>
      <c r="E5" s="1"/>
      <c r="F5" s="1"/>
      <c r="G5" s="70"/>
      <c r="H5" s="1" t="s">
        <v>29</v>
      </c>
      <c r="J5" s="1"/>
      <c r="K5" s="1"/>
      <c r="L5" s="1"/>
    </row>
    <row r="6" spans="1:12" ht="18.75">
      <c r="A6" s="1"/>
      <c r="B6" s="1"/>
      <c r="C6" s="1"/>
      <c r="D6" s="1"/>
      <c r="E6" s="1"/>
      <c r="F6" s="1"/>
      <c r="G6" s="70"/>
      <c r="H6" s="1" t="s">
        <v>30</v>
      </c>
      <c r="J6" s="1"/>
      <c r="K6" s="1"/>
      <c r="L6" s="1"/>
    </row>
    <row r="7" spans="1:12" ht="18.75">
      <c r="A7" s="1"/>
      <c r="B7" s="1"/>
      <c r="C7" s="1"/>
      <c r="D7" s="1"/>
      <c r="E7" s="1"/>
      <c r="F7" s="1"/>
      <c r="G7" s="70"/>
      <c r="H7" s="1" t="s">
        <v>31</v>
      </c>
      <c r="J7" s="1"/>
      <c r="K7" s="1"/>
      <c r="L7" s="1"/>
    </row>
    <row r="8" spans="1:12" ht="18.75">
      <c r="A8" s="1"/>
      <c r="B8" s="1"/>
      <c r="C8" s="1"/>
      <c r="D8" s="1"/>
      <c r="E8" s="1"/>
      <c r="F8" s="1"/>
      <c r="G8" s="70"/>
      <c r="H8" s="1" t="s">
        <v>32</v>
      </c>
      <c r="J8" s="1"/>
      <c r="K8" s="1"/>
      <c r="L8" s="1"/>
    </row>
    <row r="9" spans="1:12" ht="18.75">
      <c r="A9" s="1"/>
      <c r="B9" s="1"/>
      <c r="C9" s="1"/>
      <c r="D9" s="1"/>
      <c r="E9" s="1"/>
      <c r="F9" s="1"/>
      <c r="G9" s="70"/>
      <c r="H9" s="1" t="s">
        <v>82</v>
      </c>
      <c r="J9" s="1"/>
      <c r="K9" s="1"/>
      <c r="L9" s="1"/>
    </row>
    <row r="10" spans="1:12" ht="18.75">
      <c r="A10" s="1"/>
      <c r="B10" s="1"/>
      <c r="C10" s="1"/>
      <c r="D10" s="1"/>
      <c r="E10" s="1"/>
      <c r="F10" s="1"/>
      <c r="G10" s="70"/>
      <c r="H10" s="1"/>
      <c r="I10" s="1"/>
      <c r="J10" s="1"/>
      <c r="K10" s="1"/>
      <c r="L10" s="1"/>
    </row>
    <row r="11" spans="1:12" ht="18.75">
      <c r="A11" s="1"/>
      <c r="B11" s="1"/>
      <c r="C11" s="1"/>
      <c r="D11" s="1"/>
      <c r="E11" s="1"/>
      <c r="F11" s="1"/>
      <c r="G11" s="70"/>
      <c r="H11" s="1"/>
      <c r="I11" s="1"/>
      <c r="J11" s="1"/>
      <c r="K11" s="1"/>
      <c r="L11" s="1"/>
    </row>
    <row r="12" spans="1:12" ht="18.75">
      <c r="A12" s="109" t="s">
        <v>27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</row>
    <row r="13" spans="1:12" ht="16.5" customHeight="1">
      <c r="A13" s="1"/>
      <c r="B13" s="1"/>
      <c r="C13" s="1"/>
      <c r="D13" s="1"/>
      <c r="E13" s="1"/>
      <c r="F13" s="1"/>
      <c r="G13" s="70"/>
      <c r="H13" s="1"/>
      <c r="I13" s="1"/>
      <c r="J13" s="1"/>
      <c r="K13" s="1"/>
      <c r="L13" s="1"/>
    </row>
    <row r="14" spans="1:12" ht="45.75" customHeight="1">
      <c r="A14" s="173" t="s">
        <v>0</v>
      </c>
      <c r="B14" s="173" t="s">
        <v>1</v>
      </c>
      <c r="C14" s="173" t="s">
        <v>2</v>
      </c>
      <c r="D14" s="173"/>
      <c r="E14" s="173"/>
      <c r="F14" s="173"/>
      <c r="G14" s="173" t="s">
        <v>3</v>
      </c>
      <c r="H14" s="173"/>
      <c r="I14" s="173"/>
      <c r="J14" s="173"/>
      <c r="K14" s="173" t="s">
        <v>4</v>
      </c>
      <c r="L14" s="173"/>
    </row>
    <row r="15" spans="1:12" ht="16.5" customHeight="1">
      <c r="A15" s="173"/>
      <c r="B15" s="173"/>
      <c r="C15" s="173"/>
      <c r="D15" s="173"/>
      <c r="E15" s="173"/>
      <c r="F15" s="173"/>
      <c r="G15" s="173" t="s">
        <v>100</v>
      </c>
      <c r="H15" s="173"/>
      <c r="I15" s="173"/>
      <c r="J15" s="173"/>
      <c r="K15" s="173"/>
      <c r="L15" s="173"/>
    </row>
    <row r="16" spans="1:12" ht="48" customHeight="1">
      <c r="A16" s="173"/>
      <c r="B16" s="173"/>
      <c r="C16" s="2" t="s">
        <v>5</v>
      </c>
      <c r="D16" s="2" t="s">
        <v>6</v>
      </c>
      <c r="E16" s="2" t="s">
        <v>7</v>
      </c>
      <c r="F16" s="2" t="s">
        <v>8</v>
      </c>
      <c r="G16" s="71" t="s">
        <v>9</v>
      </c>
      <c r="H16" s="2" t="s">
        <v>10</v>
      </c>
      <c r="I16" s="2" t="s">
        <v>79</v>
      </c>
      <c r="J16" s="2" t="s">
        <v>11</v>
      </c>
      <c r="K16" s="173"/>
      <c r="L16" s="173"/>
    </row>
    <row r="17" spans="1:12" ht="47.25" customHeight="1">
      <c r="A17" s="174" t="s">
        <v>12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</row>
    <row r="18" spans="1:12" ht="21.75" customHeight="1">
      <c r="A18" s="174" t="s">
        <v>34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</row>
    <row r="19" spans="1:12" ht="244.5" customHeight="1">
      <c r="A19" s="3" t="s">
        <v>59</v>
      </c>
      <c r="B19" s="4" t="s">
        <v>13</v>
      </c>
      <c r="C19" s="4">
        <v>862</v>
      </c>
      <c r="D19" s="5" t="s">
        <v>62</v>
      </c>
      <c r="E19" s="5" t="s">
        <v>60</v>
      </c>
      <c r="F19" s="4">
        <v>321</v>
      </c>
      <c r="G19" s="72">
        <v>20400</v>
      </c>
      <c r="H19" s="43">
        <v>20400</v>
      </c>
      <c r="I19" s="43">
        <v>20400</v>
      </c>
      <c r="J19" s="43">
        <f>G19+H19+I19</f>
        <v>61200</v>
      </c>
      <c r="K19" s="43"/>
      <c r="L19" s="4" t="s">
        <v>80</v>
      </c>
    </row>
    <row r="20" spans="1:12" ht="108.75" customHeight="1">
      <c r="A20" s="114" t="s">
        <v>40</v>
      </c>
      <c r="B20" s="94" t="s">
        <v>13</v>
      </c>
      <c r="C20" s="6">
        <v>862</v>
      </c>
      <c r="D20" s="7" t="s">
        <v>75</v>
      </c>
      <c r="E20" s="5" t="s">
        <v>41</v>
      </c>
      <c r="F20" s="8"/>
      <c r="G20" s="73">
        <f>G21</f>
        <v>400000</v>
      </c>
      <c r="H20" s="44">
        <f>H21</f>
        <v>400000</v>
      </c>
      <c r="I20" s="44">
        <f>I21</f>
        <v>400000</v>
      </c>
      <c r="J20" s="175">
        <f>G20+H20+I20</f>
        <v>1200000</v>
      </c>
      <c r="K20" s="175"/>
      <c r="L20" s="10"/>
    </row>
    <row r="21" spans="1:12" ht="39" customHeight="1">
      <c r="A21" s="127"/>
      <c r="B21" s="169"/>
      <c r="C21" s="6">
        <v>862</v>
      </c>
      <c r="D21" s="7" t="s">
        <v>35</v>
      </c>
      <c r="E21" s="35" t="s">
        <v>41</v>
      </c>
      <c r="F21" s="8">
        <v>244</v>
      </c>
      <c r="G21" s="73">
        <v>400000</v>
      </c>
      <c r="H21" s="44">
        <v>400000</v>
      </c>
      <c r="I21" s="44">
        <v>400000</v>
      </c>
      <c r="J21" s="45"/>
      <c r="K21" s="45"/>
      <c r="L21" s="10"/>
    </row>
    <row r="22" spans="1:12" ht="105.75" customHeight="1">
      <c r="A22" s="114" t="s">
        <v>42</v>
      </c>
      <c r="B22" s="94" t="s">
        <v>13</v>
      </c>
      <c r="C22" s="6">
        <v>862</v>
      </c>
      <c r="D22" s="7" t="s">
        <v>39</v>
      </c>
      <c r="E22" s="7" t="s">
        <v>43</v>
      </c>
      <c r="F22" s="8"/>
      <c r="G22" s="73">
        <f>SUM(G23:G27)</f>
        <v>15970500</v>
      </c>
      <c r="H22" s="44">
        <f>SUM(H23:H27)</f>
        <v>14094800</v>
      </c>
      <c r="I22" s="44">
        <f>SUM(I23:I27)</f>
        <v>14094800</v>
      </c>
      <c r="J22" s="175">
        <f t="shared" ref="J22:J29" si="0">G22+H22+I22</f>
        <v>44160100</v>
      </c>
      <c r="K22" s="175"/>
      <c r="L22" s="94" t="s">
        <v>15</v>
      </c>
    </row>
    <row r="23" spans="1:12" ht="24" customHeight="1">
      <c r="A23" s="115"/>
      <c r="B23" s="112"/>
      <c r="C23" s="6">
        <v>862</v>
      </c>
      <c r="D23" s="7" t="s">
        <v>39</v>
      </c>
      <c r="E23" s="7" t="s">
        <v>43</v>
      </c>
      <c r="F23" s="8">
        <v>111</v>
      </c>
      <c r="G23" s="73">
        <v>4115587</v>
      </c>
      <c r="H23" s="44">
        <v>4829700</v>
      </c>
      <c r="I23" s="44">
        <v>4829700</v>
      </c>
      <c r="J23" s="45">
        <f t="shared" si="0"/>
        <v>13774987</v>
      </c>
      <c r="K23" s="45"/>
      <c r="L23" s="112"/>
    </row>
    <row r="24" spans="1:12" ht="24" customHeight="1">
      <c r="A24" s="115"/>
      <c r="B24" s="112"/>
      <c r="C24" s="6">
        <v>862</v>
      </c>
      <c r="D24" s="7" t="s">
        <v>39</v>
      </c>
      <c r="E24" s="7" t="s">
        <v>43</v>
      </c>
      <c r="F24" s="8">
        <v>112</v>
      </c>
      <c r="G24" s="73">
        <v>23633.040000000001</v>
      </c>
      <c r="H24" s="44">
        <v>0</v>
      </c>
      <c r="I24" s="44">
        <v>0</v>
      </c>
      <c r="J24" s="45">
        <f t="shared" si="0"/>
        <v>23633.040000000001</v>
      </c>
      <c r="K24" s="45"/>
      <c r="L24" s="112"/>
    </row>
    <row r="25" spans="1:12" ht="24" customHeight="1">
      <c r="A25" s="115"/>
      <c r="B25" s="112"/>
      <c r="C25" s="6">
        <v>862</v>
      </c>
      <c r="D25" s="7" t="s">
        <v>39</v>
      </c>
      <c r="E25" s="7" t="s">
        <v>43</v>
      </c>
      <c r="F25" s="8">
        <v>244</v>
      </c>
      <c r="G25" s="73">
        <v>126713.96</v>
      </c>
      <c r="H25" s="44">
        <v>106700</v>
      </c>
      <c r="I25" s="44">
        <v>106700</v>
      </c>
      <c r="J25" s="45">
        <f t="shared" si="0"/>
        <v>340113.96</v>
      </c>
      <c r="K25" s="45"/>
      <c r="L25" s="112"/>
    </row>
    <row r="26" spans="1:12" ht="22.5" customHeight="1">
      <c r="A26" s="115"/>
      <c r="B26" s="112"/>
      <c r="C26" s="6">
        <v>862</v>
      </c>
      <c r="D26" s="7" t="s">
        <v>39</v>
      </c>
      <c r="E26" s="7" t="s">
        <v>43</v>
      </c>
      <c r="F26" s="8">
        <v>611</v>
      </c>
      <c r="G26" s="73">
        <v>11659772</v>
      </c>
      <c r="H26" s="44">
        <v>8906900</v>
      </c>
      <c r="I26" s="44">
        <v>8906900</v>
      </c>
      <c r="J26" s="45">
        <f t="shared" si="0"/>
        <v>29473572</v>
      </c>
      <c r="K26" s="45"/>
      <c r="L26" s="112"/>
    </row>
    <row r="27" spans="1:12" ht="26.25" customHeight="1">
      <c r="A27" s="116"/>
      <c r="B27" s="113"/>
      <c r="C27" s="6">
        <v>862</v>
      </c>
      <c r="D27" s="7" t="s">
        <v>39</v>
      </c>
      <c r="E27" s="7" t="s">
        <v>43</v>
      </c>
      <c r="F27" s="8">
        <v>612</v>
      </c>
      <c r="G27" s="73">
        <v>44794</v>
      </c>
      <c r="H27" s="44">
        <v>251500</v>
      </c>
      <c r="I27" s="44">
        <v>251500</v>
      </c>
      <c r="J27" s="45">
        <f t="shared" si="0"/>
        <v>547794</v>
      </c>
      <c r="K27" s="45"/>
      <c r="L27" s="112"/>
    </row>
    <row r="28" spans="1:12" ht="22.5" customHeight="1">
      <c r="A28" s="94" t="s">
        <v>57</v>
      </c>
      <c r="B28" s="94" t="s">
        <v>13</v>
      </c>
      <c r="C28" s="97">
        <v>862</v>
      </c>
      <c r="D28" s="100" t="s">
        <v>39</v>
      </c>
      <c r="E28" s="100" t="s">
        <v>54</v>
      </c>
      <c r="F28" s="8"/>
      <c r="G28" s="73">
        <f>SUM(G29:G36)</f>
        <v>19124331.589999996</v>
      </c>
      <c r="H28" s="44">
        <f>SUM(H29:H36)</f>
        <v>14716708</v>
      </c>
      <c r="I28" s="44">
        <f>SUM(I29:I36)</f>
        <v>14716708</v>
      </c>
      <c r="J28" s="175">
        <f t="shared" si="0"/>
        <v>48557747.589999996</v>
      </c>
      <c r="K28" s="175"/>
      <c r="L28" s="112"/>
    </row>
    <row r="29" spans="1:12" ht="25.5" customHeight="1">
      <c r="A29" s="112"/>
      <c r="B29" s="112"/>
      <c r="C29" s="157"/>
      <c r="D29" s="107"/>
      <c r="E29" s="107"/>
      <c r="F29" s="8">
        <v>111</v>
      </c>
      <c r="G29" s="73">
        <v>3802547.9</v>
      </c>
      <c r="H29" s="44">
        <v>4093000</v>
      </c>
      <c r="I29" s="44">
        <v>4093000</v>
      </c>
      <c r="J29" s="45">
        <f t="shared" si="0"/>
        <v>11988547.9</v>
      </c>
      <c r="K29" s="45"/>
      <c r="L29" s="112"/>
    </row>
    <row r="30" spans="1:12" ht="25.5" customHeight="1">
      <c r="A30" s="112"/>
      <c r="B30" s="112"/>
      <c r="C30" s="157"/>
      <c r="D30" s="107"/>
      <c r="E30" s="107"/>
      <c r="F30" s="8">
        <v>112</v>
      </c>
      <c r="G30" s="73">
        <v>16404</v>
      </c>
      <c r="H30" s="44">
        <v>65200</v>
      </c>
      <c r="I30" s="44">
        <v>65200</v>
      </c>
      <c r="J30" s="45">
        <f t="shared" ref="J30:J36" si="1">G30+H30+I30</f>
        <v>146804</v>
      </c>
      <c r="K30" s="45"/>
      <c r="L30" s="112"/>
    </row>
    <row r="31" spans="1:12" ht="25.5" customHeight="1">
      <c r="A31" s="112"/>
      <c r="B31" s="112"/>
      <c r="C31" s="157"/>
      <c r="D31" s="107"/>
      <c r="E31" s="107"/>
      <c r="F31" s="8">
        <v>243</v>
      </c>
      <c r="G31" s="73">
        <v>1001981</v>
      </c>
      <c r="H31" s="44"/>
      <c r="I31" s="44"/>
      <c r="J31" s="45">
        <f>G31+H31+I31</f>
        <v>1001981</v>
      </c>
      <c r="K31" s="45"/>
      <c r="L31" s="112"/>
    </row>
    <row r="32" spans="1:12" ht="24.75" customHeight="1">
      <c r="A32" s="95"/>
      <c r="B32" s="112"/>
      <c r="C32" s="157"/>
      <c r="D32" s="107"/>
      <c r="E32" s="107"/>
      <c r="F32" s="8">
        <v>244</v>
      </c>
      <c r="G32" s="73">
        <v>4265609.0199999996</v>
      </c>
      <c r="H32" s="44">
        <v>3558276</v>
      </c>
      <c r="I32" s="44">
        <v>3558276</v>
      </c>
      <c r="J32" s="45">
        <f t="shared" si="1"/>
        <v>11382161.02</v>
      </c>
      <c r="K32" s="45"/>
      <c r="L32" s="112"/>
    </row>
    <row r="33" spans="1:12" ht="26.25" customHeight="1">
      <c r="A33" s="95"/>
      <c r="B33" s="112"/>
      <c r="C33" s="157"/>
      <c r="D33" s="107"/>
      <c r="E33" s="107"/>
      <c r="F33" s="8">
        <v>831</v>
      </c>
      <c r="G33" s="73">
        <v>19200</v>
      </c>
      <c r="H33" s="44">
        <v>0</v>
      </c>
      <c r="I33" s="44">
        <v>0</v>
      </c>
      <c r="J33" s="45">
        <f t="shared" si="1"/>
        <v>19200</v>
      </c>
      <c r="K33" s="45"/>
      <c r="L33" s="112"/>
    </row>
    <row r="34" spans="1:12" ht="24" customHeight="1">
      <c r="A34" s="95"/>
      <c r="B34" s="112"/>
      <c r="C34" s="157"/>
      <c r="D34" s="107"/>
      <c r="E34" s="107"/>
      <c r="F34" s="37">
        <v>852</v>
      </c>
      <c r="G34" s="74">
        <v>155188.1</v>
      </c>
      <c r="H34" s="46">
        <v>43000</v>
      </c>
      <c r="I34" s="46">
        <v>43000</v>
      </c>
      <c r="J34" s="45">
        <f t="shared" si="1"/>
        <v>241188.1</v>
      </c>
      <c r="K34" s="45"/>
      <c r="L34" s="112"/>
    </row>
    <row r="35" spans="1:12" ht="21.75" customHeight="1">
      <c r="A35" s="95"/>
      <c r="B35" s="112"/>
      <c r="C35" s="157"/>
      <c r="D35" s="107"/>
      <c r="E35" s="107"/>
      <c r="F35" s="36">
        <v>611</v>
      </c>
      <c r="G35" s="73">
        <v>9531306.7799999993</v>
      </c>
      <c r="H35" s="44">
        <v>6957232</v>
      </c>
      <c r="I35" s="44">
        <v>6957232</v>
      </c>
      <c r="J35" s="45">
        <f t="shared" si="1"/>
        <v>23445770.780000001</v>
      </c>
      <c r="K35" s="45"/>
      <c r="L35" s="112"/>
    </row>
    <row r="36" spans="1:12" ht="21.75" customHeight="1">
      <c r="A36" s="68"/>
      <c r="B36" s="18"/>
      <c r="C36" s="66"/>
      <c r="D36" s="67"/>
      <c r="E36" s="67"/>
      <c r="F36" s="36">
        <v>612</v>
      </c>
      <c r="G36" s="73">
        <v>332094.78999999998</v>
      </c>
      <c r="H36" s="44"/>
      <c r="I36" s="44"/>
      <c r="J36" s="45">
        <f t="shared" si="1"/>
        <v>332094.78999999998</v>
      </c>
      <c r="K36" s="45"/>
      <c r="L36" s="112"/>
    </row>
    <row r="37" spans="1:12" ht="34.5" customHeight="1">
      <c r="A37" s="174" t="s">
        <v>78</v>
      </c>
      <c r="B37" s="94" t="s">
        <v>13</v>
      </c>
      <c r="C37" s="97">
        <v>862</v>
      </c>
      <c r="D37" s="100" t="s">
        <v>39</v>
      </c>
      <c r="E37" s="100" t="s">
        <v>77</v>
      </c>
      <c r="F37" s="15"/>
      <c r="G37" s="75">
        <f>G38+G39</f>
        <v>2041410</v>
      </c>
      <c r="H37" s="47">
        <f>H38+H39</f>
        <v>443200</v>
      </c>
      <c r="I37" s="47">
        <f>I38+I39</f>
        <v>443200</v>
      </c>
      <c r="J37" s="47">
        <f>J38+J39</f>
        <v>2927810</v>
      </c>
      <c r="K37" s="11"/>
      <c r="L37" s="112"/>
    </row>
    <row r="38" spans="1:12" ht="34.5" customHeight="1">
      <c r="A38" s="174"/>
      <c r="B38" s="168"/>
      <c r="C38" s="124"/>
      <c r="D38" s="106"/>
      <c r="E38" s="106"/>
      <c r="F38" s="22">
        <v>111</v>
      </c>
      <c r="G38" s="75">
        <f>454859+220677.3</f>
        <v>675536.3</v>
      </c>
      <c r="H38" s="47">
        <v>136100</v>
      </c>
      <c r="I38" s="47">
        <v>136100</v>
      </c>
      <c r="J38" s="47">
        <f>G38+H38+I38</f>
        <v>947736.3</v>
      </c>
      <c r="K38" s="11"/>
      <c r="L38" s="112"/>
    </row>
    <row r="39" spans="1:12" ht="87.75" customHeight="1">
      <c r="A39" s="174"/>
      <c r="B39" s="169"/>
      <c r="C39" s="158"/>
      <c r="D39" s="108"/>
      <c r="E39" s="108"/>
      <c r="F39" s="8">
        <v>611</v>
      </c>
      <c r="G39" s="73">
        <v>1365873.7</v>
      </c>
      <c r="H39" s="44">
        <v>307100</v>
      </c>
      <c r="I39" s="44">
        <v>307100</v>
      </c>
      <c r="J39" s="45">
        <f>G39+H39+I39</f>
        <v>1980073.7</v>
      </c>
      <c r="K39" s="11"/>
      <c r="L39" s="112"/>
    </row>
    <row r="40" spans="1:12" ht="55.5" customHeight="1">
      <c r="A40" s="114" t="s">
        <v>55</v>
      </c>
      <c r="B40" s="94" t="s">
        <v>13</v>
      </c>
      <c r="C40" s="97">
        <v>862</v>
      </c>
      <c r="D40" s="100" t="s">
        <v>39</v>
      </c>
      <c r="E40" s="100" t="s">
        <v>56</v>
      </c>
      <c r="F40" s="8"/>
      <c r="G40" s="73">
        <f>G41+G42</f>
        <v>1561975.04</v>
      </c>
      <c r="H40" s="44">
        <f>H41+H42</f>
        <v>1699700</v>
      </c>
      <c r="I40" s="44">
        <f>I41+I42</f>
        <v>1699700</v>
      </c>
      <c r="J40" s="175">
        <f>G40+H40+I40</f>
        <v>4961375.04</v>
      </c>
      <c r="K40" s="175"/>
      <c r="L40" s="113"/>
    </row>
    <row r="41" spans="1:12" ht="35.25" customHeight="1">
      <c r="A41" s="115"/>
      <c r="B41" s="168"/>
      <c r="C41" s="157"/>
      <c r="D41" s="107"/>
      <c r="E41" s="107"/>
      <c r="F41" s="8">
        <v>244</v>
      </c>
      <c r="G41" s="73">
        <v>333575.03999999998</v>
      </c>
      <c r="H41" s="44">
        <v>471300</v>
      </c>
      <c r="I41" s="44">
        <v>471300</v>
      </c>
      <c r="J41" s="45">
        <f>G41+H41+I41</f>
        <v>1276175.04</v>
      </c>
      <c r="K41" s="45"/>
      <c r="L41" s="4"/>
    </row>
    <row r="42" spans="1:12" ht="35.25" customHeight="1">
      <c r="A42" s="116"/>
      <c r="B42" s="169"/>
      <c r="C42" s="158"/>
      <c r="D42" s="108"/>
      <c r="E42" s="108"/>
      <c r="F42" s="8">
        <v>612</v>
      </c>
      <c r="G42" s="73">
        <v>1228400</v>
      </c>
      <c r="H42" s="44">
        <v>1228400</v>
      </c>
      <c r="I42" s="44">
        <v>1228400</v>
      </c>
      <c r="J42" s="45">
        <f>G42+H42+I42</f>
        <v>3685200</v>
      </c>
      <c r="K42" s="45"/>
      <c r="L42" s="4"/>
    </row>
    <row r="43" spans="1:12" ht="108.75" hidden="1" customHeight="1">
      <c r="A43" s="29"/>
      <c r="B43" s="4"/>
      <c r="C43" s="32"/>
      <c r="D43" s="33"/>
      <c r="E43" s="34"/>
      <c r="F43" s="8"/>
      <c r="G43" s="76"/>
      <c r="H43" s="9"/>
      <c r="I43" s="9"/>
      <c r="J43" s="11"/>
      <c r="K43" s="11"/>
      <c r="L43" s="4"/>
    </row>
    <row r="44" spans="1:12" ht="94.5" customHeight="1">
      <c r="A44" s="94" t="s">
        <v>76</v>
      </c>
      <c r="B44" s="94" t="s">
        <v>13</v>
      </c>
      <c r="C44" s="97">
        <v>862</v>
      </c>
      <c r="D44" s="100" t="s">
        <v>61</v>
      </c>
      <c r="E44" s="100" t="s">
        <v>44</v>
      </c>
      <c r="F44" s="8"/>
      <c r="G44" s="73">
        <f>G61+G62</f>
        <v>336500</v>
      </c>
      <c r="H44" s="44">
        <f>H61+H62</f>
        <v>336500</v>
      </c>
      <c r="I44" s="44">
        <f>I61+I62</f>
        <v>336500</v>
      </c>
      <c r="J44" s="175">
        <f>G44+H44+I44</f>
        <v>1009500</v>
      </c>
      <c r="K44" s="175"/>
      <c r="L44" s="10" t="s">
        <v>87</v>
      </c>
    </row>
    <row r="45" spans="1:12" ht="1.5" hidden="1" customHeight="1">
      <c r="A45" s="182"/>
      <c r="B45" s="182"/>
      <c r="C45" s="182"/>
      <c r="D45" s="182"/>
      <c r="E45" s="182"/>
      <c r="F45" s="8"/>
      <c r="G45" s="73"/>
      <c r="H45" s="44"/>
      <c r="I45" s="44"/>
      <c r="J45" s="44"/>
      <c r="K45" s="45"/>
      <c r="L45" s="10"/>
    </row>
    <row r="46" spans="1:12" ht="39" hidden="1" customHeight="1">
      <c r="A46" s="182"/>
      <c r="B46" s="182"/>
      <c r="C46" s="182"/>
      <c r="D46" s="182"/>
      <c r="E46" s="182"/>
      <c r="F46" s="8"/>
      <c r="G46" s="73"/>
      <c r="H46" s="44"/>
      <c r="I46" s="44"/>
      <c r="J46" s="45"/>
      <c r="K46" s="45"/>
      <c r="L46" s="10"/>
    </row>
    <row r="47" spans="1:12" ht="39" hidden="1" customHeight="1">
      <c r="A47" s="182"/>
      <c r="B47" s="182"/>
      <c r="C47" s="182"/>
      <c r="D47" s="182"/>
      <c r="E47" s="182"/>
      <c r="F47" s="8"/>
      <c r="G47" s="73"/>
      <c r="H47" s="44"/>
      <c r="I47" s="44"/>
      <c r="J47" s="45"/>
      <c r="K47" s="45"/>
      <c r="L47" s="10"/>
    </row>
    <row r="48" spans="1:12" ht="37.5" hidden="1" customHeight="1">
      <c r="A48" s="182"/>
      <c r="B48" s="182"/>
      <c r="C48" s="182"/>
      <c r="D48" s="182"/>
      <c r="E48" s="182"/>
      <c r="F48" s="8"/>
      <c r="G48" s="73"/>
      <c r="H48" s="44"/>
      <c r="I48" s="44"/>
      <c r="J48" s="45"/>
      <c r="K48" s="45"/>
      <c r="L48" s="10"/>
    </row>
    <row r="49" spans="1:12" ht="37.5" hidden="1" customHeight="1">
      <c r="A49" s="182"/>
      <c r="B49" s="182"/>
      <c r="C49" s="182"/>
      <c r="D49" s="182"/>
      <c r="E49" s="182"/>
      <c r="F49" s="8"/>
      <c r="G49" s="73"/>
      <c r="H49" s="44"/>
      <c r="I49" s="44"/>
      <c r="J49" s="45"/>
      <c r="K49" s="48"/>
    </row>
    <row r="50" spans="1:12" ht="283.5" hidden="1" customHeight="1">
      <c r="A50" s="182"/>
      <c r="B50" s="182"/>
      <c r="C50" s="182"/>
      <c r="D50" s="182"/>
      <c r="E50" s="182"/>
      <c r="F50" s="8"/>
      <c r="G50" s="73"/>
      <c r="H50" s="44"/>
      <c r="I50" s="44"/>
      <c r="J50" s="45"/>
      <c r="K50" s="45"/>
      <c r="L50" s="10"/>
    </row>
    <row r="51" spans="1:12" ht="256.5" hidden="1" customHeight="1">
      <c r="A51" s="182"/>
      <c r="B51" s="182"/>
      <c r="C51" s="182"/>
      <c r="D51" s="182"/>
      <c r="E51" s="182"/>
      <c r="F51" s="8"/>
      <c r="G51" s="73"/>
      <c r="H51" s="44"/>
      <c r="I51" s="44"/>
      <c r="J51" s="45"/>
      <c r="K51" s="45"/>
      <c r="L51" s="10"/>
    </row>
    <row r="52" spans="1:12" ht="1.5" hidden="1" customHeight="1">
      <c r="A52" s="182"/>
      <c r="B52" s="182"/>
      <c r="C52" s="182"/>
      <c r="D52" s="182"/>
      <c r="E52" s="182"/>
      <c r="F52" s="15"/>
      <c r="G52" s="73"/>
      <c r="H52" s="44"/>
      <c r="I52" s="44"/>
      <c r="J52" s="45"/>
      <c r="K52" s="49"/>
      <c r="L52" s="15"/>
    </row>
    <row r="53" spans="1:12" ht="33" hidden="1" customHeight="1">
      <c r="A53" s="182"/>
      <c r="B53" s="182"/>
      <c r="C53" s="182"/>
      <c r="D53" s="182"/>
      <c r="E53" s="182"/>
      <c r="F53" s="8"/>
      <c r="G53" s="77"/>
      <c r="H53" s="50"/>
      <c r="I53" s="50"/>
      <c r="J53" s="50"/>
      <c r="K53" s="51"/>
      <c r="L53" s="16"/>
    </row>
    <row r="54" spans="1:12" ht="31.5" hidden="1" customHeight="1">
      <c r="A54" s="182"/>
      <c r="B54" s="182"/>
      <c r="C54" s="182"/>
      <c r="D54" s="182"/>
      <c r="E54" s="182"/>
      <c r="F54" s="8"/>
      <c r="G54" s="77"/>
      <c r="H54" s="50"/>
      <c r="I54" s="50"/>
      <c r="J54" s="50"/>
      <c r="K54" s="51"/>
      <c r="L54" s="16"/>
    </row>
    <row r="55" spans="1:12" ht="9" hidden="1" customHeight="1">
      <c r="A55" s="182"/>
      <c r="B55" s="182"/>
      <c r="C55" s="182"/>
      <c r="D55" s="182"/>
      <c r="E55" s="182"/>
      <c r="F55" s="193"/>
      <c r="G55" s="210"/>
      <c r="H55" s="118"/>
      <c r="I55" s="118"/>
      <c r="J55" s="121"/>
      <c r="K55" s="51"/>
      <c r="L55" s="199"/>
    </row>
    <row r="56" spans="1:12" ht="31.5" hidden="1" customHeight="1">
      <c r="A56" s="182"/>
      <c r="B56" s="182"/>
      <c r="C56" s="182"/>
      <c r="D56" s="182"/>
      <c r="E56" s="182"/>
      <c r="F56" s="194"/>
      <c r="G56" s="211"/>
      <c r="H56" s="119"/>
      <c r="I56" s="119"/>
      <c r="J56" s="119"/>
      <c r="K56" s="51"/>
      <c r="L56" s="200"/>
    </row>
    <row r="57" spans="1:12" ht="144" hidden="1" customHeight="1">
      <c r="A57" s="182"/>
      <c r="B57" s="182"/>
      <c r="C57" s="182"/>
      <c r="D57" s="182"/>
      <c r="E57" s="182"/>
      <c r="F57" s="195"/>
      <c r="G57" s="212"/>
      <c r="H57" s="120"/>
      <c r="I57" s="120"/>
      <c r="J57" s="120"/>
      <c r="K57" s="51"/>
      <c r="L57" s="201"/>
    </row>
    <row r="58" spans="1:12" ht="21" hidden="1" customHeight="1">
      <c r="A58" s="182"/>
      <c r="B58" s="182"/>
      <c r="C58" s="182"/>
      <c r="D58" s="182"/>
      <c r="E58" s="182"/>
      <c r="F58" s="193"/>
      <c r="G58" s="210"/>
      <c r="H58" s="118"/>
      <c r="I58" s="118"/>
      <c r="J58" s="118"/>
      <c r="K58" s="215"/>
      <c r="L58" s="193"/>
    </row>
    <row r="59" spans="1:12" ht="51" hidden="1" customHeight="1">
      <c r="A59" s="182"/>
      <c r="B59" s="182"/>
      <c r="C59" s="182"/>
      <c r="D59" s="182"/>
      <c r="E59" s="182"/>
      <c r="F59" s="194"/>
      <c r="G59" s="213"/>
      <c r="H59" s="140"/>
      <c r="I59" s="140"/>
      <c r="J59" s="140"/>
      <c r="K59" s="216"/>
      <c r="L59" s="194"/>
    </row>
    <row r="60" spans="1:12" ht="75" hidden="1" customHeight="1">
      <c r="A60" s="182"/>
      <c r="B60" s="182"/>
      <c r="C60" s="182"/>
      <c r="D60" s="182"/>
      <c r="E60" s="182"/>
      <c r="F60" s="195"/>
      <c r="G60" s="214"/>
      <c r="H60" s="141"/>
      <c r="I60" s="141"/>
      <c r="J60" s="141"/>
      <c r="K60" s="217"/>
      <c r="L60" s="195"/>
    </row>
    <row r="61" spans="1:12" ht="35.25" customHeight="1">
      <c r="A61" s="182"/>
      <c r="B61" s="182"/>
      <c r="C61" s="182"/>
      <c r="D61" s="182"/>
      <c r="E61" s="182"/>
      <c r="F61" s="38">
        <v>244</v>
      </c>
      <c r="G61" s="78">
        <v>5360</v>
      </c>
      <c r="H61" s="52">
        <v>0</v>
      </c>
      <c r="I61" s="52">
        <v>0</v>
      </c>
      <c r="J61" s="53">
        <f t="shared" ref="J61:J69" si="2">G61+H61+I61</f>
        <v>5360</v>
      </c>
      <c r="K61" s="54"/>
      <c r="L61" s="38"/>
    </row>
    <row r="62" spans="1:12" ht="32.25" customHeight="1">
      <c r="A62" s="183"/>
      <c r="B62" s="183"/>
      <c r="C62" s="183"/>
      <c r="D62" s="183"/>
      <c r="E62" s="183"/>
      <c r="F62" s="38">
        <v>321</v>
      </c>
      <c r="G62" s="78">
        <v>331140</v>
      </c>
      <c r="H62" s="52">
        <v>336500</v>
      </c>
      <c r="I62" s="52">
        <v>336500</v>
      </c>
      <c r="J62" s="53">
        <f t="shared" si="2"/>
        <v>1004140</v>
      </c>
      <c r="K62" s="54"/>
      <c r="L62" s="38"/>
    </row>
    <row r="63" spans="1:12" ht="116.25" customHeight="1">
      <c r="A63" s="170" t="s">
        <v>116</v>
      </c>
      <c r="B63" s="196" t="s">
        <v>13</v>
      </c>
      <c r="C63" s="145">
        <v>862</v>
      </c>
      <c r="D63" s="148" t="s">
        <v>39</v>
      </c>
      <c r="E63" s="145">
        <v>117558</v>
      </c>
      <c r="F63" s="38"/>
      <c r="G63" s="78">
        <f>G64+G65</f>
        <v>845900</v>
      </c>
      <c r="H63" s="52">
        <f>H64+H65</f>
        <v>0</v>
      </c>
      <c r="I63" s="52">
        <f>I64+I65</f>
        <v>0</v>
      </c>
      <c r="J63" s="53">
        <f t="shared" si="2"/>
        <v>845900</v>
      </c>
      <c r="K63" s="40"/>
      <c r="L63" s="38"/>
    </row>
    <row r="64" spans="1:12" ht="35.25" customHeight="1">
      <c r="A64" s="171"/>
      <c r="B64" s="182"/>
      <c r="C64" s="182"/>
      <c r="D64" s="182"/>
      <c r="E64" s="182"/>
      <c r="F64" s="38">
        <v>111</v>
      </c>
      <c r="G64" s="78">
        <v>249200</v>
      </c>
      <c r="H64" s="52">
        <v>0</v>
      </c>
      <c r="I64" s="52">
        <v>0</v>
      </c>
      <c r="J64" s="53">
        <f t="shared" si="2"/>
        <v>249200</v>
      </c>
      <c r="K64" s="40"/>
      <c r="L64" s="38"/>
    </row>
    <row r="65" spans="1:12" ht="35.25" customHeight="1">
      <c r="A65" s="172"/>
      <c r="B65" s="183"/>
      <c r="C65" s="183"/>
      <c r="D65" s="183"/>
      <c r="E65" s="183"/>
      <c r="F65" s="38">
        <v>612</v>
      </c>
      <c r="G65" s="78">
        <v>596700</v>
      </c>
      <c r="H65" s="52">
        <v>0</v>
      </c>
      <c r="I65" s="52">
        <v>0</v>
      </c>
      <c r="J65" s="53">
        <f t="shared" si="2"/>
        <v>596700</v>
      </c>
      <c r="K65" s="40"/>
      <c r="L65" s="38"/>
    </row>
    <row r="66" spans="1:12" ht="45.75" customHeight="1">
      <c r="A66" s="170" t="s">
        <v>115</v>
      </c>
      <c r="B66" s="196" t="s">
        <v>13</v>
      </c>
      <c r="C66" s="145">
        <v>862</v>
      </c>
      <c r="D66" s="148" t="s">
        <v>39</v>
      </c>
      <c r="E66" s="179">
        <v>118123</v>
      </c>
      <c r="F66" s="38"/>
      <c r="G66" s="79">
        <f>G67+G68</f>
        <v>970.8599999999999</v>
      </c>
      <c r="H66" s="55">
        <f>H67+H68</f>
        <v>0</v>
      </c>
      <c r="I66" s="55">
        <f>I67+I68</f>
        <v>0</v>
      </c>
      <c r="J66" s="56">
        <f t="shared" si="2"/>
        <v>970.8599999999999</v>
      </c>
      <c r="K66" s="40"/>
      <c r="L66" s="38"/>
    </row>
    <row r="67" spans="1:12" ht="33.75" customHeight="1">
      <c r="A67" s="171"/>
      <c r="B67" s="197"/>
      <c r="C67" s="146"/>
      <c r="D67" s="149"/>
      <c r="E67" s="180"/>
      <c r="F67" s="38">
        <v>111</v>
      </c>
      <c r="G67" s="79">
        <v>276.3</v>
      </c>
      <c r="H67" s="55">
        <v>0</v>
      </c>
      <c r="I67" s="55">
        <v>0</v>
      </c>
      <c r="J67" s="56">
        <f t="shared" si="2"/>
        <v>276.3</v>
      </c>
      <c r="K67" s="40"/>
      <c r="L67" s="38"/>
    </row>
    <row r="68" spans="1:12" ht="141" customHeight="1">
      <c r="A68" s="172"/>
      <c r="B68" s="198"/>
      <c r="C68" s="147"/>
      <c r="D68" s="150"/>
      <c r="E68" s="181"/>
      <c r="F68" s="38">
        <v>612</v>
      </c>
      <c r="G68" s="79">
        <v>694.56</v>
      </c>
      <c r="H68" s="55">
        <v>0</v>
      </c>
      <c r="I68" s="55">
        <v>0</v>
      </c>
      <c r="J68" s="56">
        <f t="shared" si="2"/>
        <v>694.56</v>
      </c>
      <c r="K68" s="40"/>
      <c r="L68" s="38"/>
    </row>
    <row r="69" spans="1:12" ht="23.25" customHeight="1">
      <c r="A69" s="117" t="s">
        <v>16</v>
      </c>
      <c r="B69" s="117"/>
      <c r="C69" s="6"/>
      <c r="D69" s="8"/>
      <c r="E69" s="8"/>
      <c r="F69" s="8"/>
      <c r="G69" s="80">
        <f>G19+G20+G22+G28+G37+G40+G44+G63+G66</f>
        <v>40301987.489999995</v>
      </c>
      <c r="H69" s="57">
        <f>H19+H20+H22+H28+H37+H40+H44+H63+H66</f>
        <v>31711308</v>
      </c>
      <c r="I69" s="57">
        <f>I19+I20+I22+I28+I37+I40+I44+I63+I66</f>
        <v>31711308</v>
      </c>
      <c r="J69" s="208">
        <f t="shared" si="2"/>
        <v>103724603.48999999</v>
      </c>
      <c r="K69" s="209"/>
      <c r="L69" s="10"/>
    </row>
    <row r="70" spans="1:12" ht="27.75" customHeight="1">
      <c r="A70" s="93" t="s">
        <v>33</v>
      </c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</row>
    <row r="71" spans="1:12" ht="63.75" customHeight="1">
      <c r="A71" s="159" t="s">
        <v>45</v>
      </c>
      <c r="B71" s="103" t="s">
        <v>13</v>
      </c>
      <c r="C71" s="97">
        <v>862</v>
      </c>
      <c r="D71" s="185" t="s">
        <v>35</v>
      </c>
      <c r="E71" s="185" t="s">
        <v>58</v>
      </c>
      <c r="F71" s="8"/>
      <c r="G71" s="81">
        <f>G72+G73+G74+G75+G76+G77</f>
        <v>159828200</v>
      </c>
      <c r="H71" s="58">
        <f>H72+H73+H74+H75+H76+H77</f>
        <v>152537900</v>
      </c>
      <c r="I71" s="58">
        <f>I72+I73+I74+I75+I76+I77</f>
        <v>152537900</v>
      </c>
      <c r="J71" s="58">
        <f>J72+J73+J74+J75+J76+J77</f>
        <v>464904000</v>
      </c>
      <c r="K71" s="93" t="s">
        <v>81</v>
      </c>
      <c r="L71" s="93"/>
    </row>
    <row r="72" spans="1:12" ht="24" customHeight="1">
      <c r="A72" s="160"/>
      <c r="B72" s="104"/>
      <c r="C72" s="124"/>
      <c r="D72" s="186"/>
      <c r="E72" s="186"/>
      <c r="F72" s="8">
        <v>111</v>
      </c>
      <c r="G72" s="81">
        <v>116917374</v>
      </c>
      <c r="H72" s="44">
        <v>121056900</v>
      </c>
      <c r="I72" s="44">
        <v>121056900</v>
      </c>
      <c r="J72" s="45">
        <f t="shared" ref="J72:J91" si="3">G72+H72+I72</f>
        <v>359031174</v>
      </c>
      <c r="K72" s="93"/>
      <c r="L72" s="93"/>
    </row>
    <row r="73" spans="1:12" ht="24" customHeight="1">
      <c r="A73" s="160"/>
      <c r="B73" s="104"/>
      <c r="C73" s="124"/>
      <c r="D73" s="186"/>
      <c r="E73" s="186"/>
      <c r="F73" s="8">
        <v>112</v>
      </c>
      <c r="G73" s="81">
        <v>819189</v>
      </c>
      <c r="H73" s="58">
        <v>291000</v>
      </c>
      <c r="I73" s="58">
        <v>291000</v>
      </c>
      <c r="J73" s="45">
        <f t="shared" si="3"/>
        <v>1401189</v>
      </c>
      <c r="K73" s="93"/>
      <c r="L73" s="93"/>
    </row>
    <row r="74" spans="1:12" ht="24" customHeight="1">
      <c r="A74" s="160"/>
      <c r="B74" s="104"/>
      <c r="C74" s="124"/>
      <c r="D74" s="186"/>
      <c r="E74" s="186"/>
      <c r="F74" s="8">
        <v>244</v>
      </c>
      <c r="G74" s="81">
        <v>8470021</v>
      </c>
      <c r="H74" s="58">
        <v>3650000</v>
      </c>
      <c r="I74" s="58">
        <v>3650000</v>
      </c>
      <c r="J74" s="45">
        <f t="shared" si="3"/>
        <v>15770021</v>
      </c>
      <c r="K74" s="93"/>
      <c r="L74" s="93"/>
    </row>
    <row r="75" spans="1:12" ht="24" customHeight="1">
      <c r="A75" s="160"/>
      <c r="B75" s="104"/>
      <c r="C75" s="124"/>
      <c r="D75" s="186"/>
      <c r="E75" s="186"/>
      <c r="F75" s="8">
        <v>611</v>
      </c>
      <c r="G75" s="81">
        <v>33031316</v>
      </c>
      <c r="H75" s="58">
        <v>27540000</v>
      </c>
      <c r="I75" s="58">
        <v>27540000</v>
      </c>
      <c r="J75" s="45">
        <f t="shared" si="3"/>
        <v>88111316</v>
      </c>
      <c r="K75" s="93"/>
      <c r="L75" s="93"/>
    </row>
    <row r="76" spans="1:12" ht="27" customHeight="1">
      <c r="A76" s="160"/>
      <c r="B76" s="104"/>
      <c r="C76" s="124"/>
      <c r="D76" s="186"/>
      <c r="E76" s="186"/>
      <c r="F76" s="8">
        <v>612</v>
      </c>
      <c r="G76" s="81">
        <v>545300</v>
      </c>
      <c r="H76" s="58">
        <v>0</v>
      </c>
      <c r="I76" s="58">
        <v>0</v>
      </c>
      <c r="J76" s="45">
        <f t="shared" si="3"/>
        <v>545300</v>
      </c>
      <c r="K76" s="93"/>
      <c r="L76" s="93"/>
    </row>
    <row r="77" spans="1:12" ht="27" customHeight="1">
      <c r="A77" s="161"/>
      <c r="B77" s="105"/>
      <c r="C77" s="125"/>
      <c r="D77" s="187"/>
      <c r="E77" s="187"/>
      <c r="F77" s="8">
        <v>852</v>
      </c>
      <c r="G77" s="81">
        <v>45000</v>
      </c>
      <c r="H77" s="58"/>
      <c r="I77" s="58"/>
      <c r="J77" s="45">
        <f t="shared" si="3"/>
        <v>45000</v>
      </c>
      <c r="K77" s="93"/>
      <c r="L77" s="93"/>
    </row>
    <row r="78" spans="1:12" ht="21.75" customHeight="1">
      <c r="A78" s="103" t="s">
        <v>57</v>
      </c>
      <c r="B78" s="94" t="s">
        <v>14</v>
      </c>
      <c r="C78" s="97">
        <v>862</v>
      </c>
      <c r="D78" s="185" t="s">
        <v>35</v>
      </c>
      <c r="E78" s="185" t="s">
        <v>54</v>
      </c>
      <c r="F78" s="8"/>
      <c r="G78" s="73">
        <f>SUM(G79:G85)</f>
        <v>72810105.700000003</v>
      </c>
      <c r="H78" s="44">
        <f>SUM(H79:H84)</f>
        <v>53031693</v>
      </c>
      <c r="I78" s="44">
        <f>SUM(I79:I84)</f>
        <v>53031693</v>
      </c>
      <c r="J78" s="45">
        <f t="shared" si="3"/>
        <v>178873491.69999999</v>
      </c>
      <c r="K78" s="93"/>
      <c r="L78" s="93"/>
    </row>
    <row r="79" spans="1:12" ht="21.75" customHeight="1">
      <c r="A79" s="104"/>
      <c r="B79" s="168"/>
      <c r="C79" s="124"/>
      <c r="D79" s="186"/>
      <c r="E79" s="186"/>
      <c r="F79" s="8">
        <v>111</v>
      </c>
      <c r="G79" s="73">
        <v>30176429.460000001</v>
      </c>
      <c r="H79" s="44">
        <v>25434200</v>
      </c>
      <c r="I79" s="44">
        <v>25434200</v>
      </c>
      <c r="J79" s="45">
        <f t="shared" si="3"/>
        <v>81044829.460000008</v>
      </c>
      <c r="K79" s="4"/>
      <c r="L79" s="4"/>
    </row>
    <row r="80" spans="1:12" ht="21.75" customHeight="1">
      <c r="A80" s="104"/>
      <c r="B80" s="168"/>
      <c r="C80" s="124"/>
      <c r="D80" s="186"/>
      <c r="E80" s="186"/>
      <c r="F80" s="8">
        <v>243</v>
      </c>
      <c r="G80" s="73">
        <v>9114104.4100000001</v>
      </c>
      <c r="H80" s="44"/>
      <c r="I80" s="44"/>
      <c r="J80" s="45">
        <f t="shared" si="3"/>
        <v>9114104.4100000001</v>
      </c>
      <c r="K80" s="4"/>
      <c r="L80" s="4"/>
    </row>
    <row r="81" spans="1:12" ht="21.75" customHeight="1">
      <c r="A81" s="104"/>
      <c r="B81" s="168"/>
      <c r="C81" s="124"/>
      <c r="D81" s="186"/>
      <c r="E81" s="186"/>
      <c r="F81" s="8">
        <v>244</v>
      </c>
      <c r="G81" s="73">
        <f>22225043.41-20000</f>
        <v>22205043.41</v>
      </c>
      <c r="H81" s="44">
        <v>19119032</v>
      </c>
      <c r="I81" s="44">
        <v>19119032</v>
      </c>
      <c r="J81" s="45">
        <f t="shared" si="3"/>
        <v>60443107.409999996</v>
      </c>
      <c r="K81" s="4"/>
      <c r="L81" s="4"/>
    </row>
    <row r="82" spans="1:12" ht="21.75" customHeight="1">
      <c r="A82" s="104"/>
      <c r="B82" s="168"/>
      <c r="C82" s="124"/>
      <c r="D82" s="186"/>
      <c r="E82" s="186"/>
      <c r="F82" s="37">
        <v>831</v>
      </c>
      <c r="G82" s="82">
        <v>65000</v>
      </c>
      <c r="H82" s="46">
        <v>0</v>
      </c>
      <c r="I82" s="59">
        <v>0</v>
      </c>
      <c r="J82" s="45">
        <f t="shared" si="3"/>
        <v>65000</v>
      </c>
      <c r="K82" s="4"/>
      <c r="L82" s="4"/>
    </row>
    <row r="83" spans="1:12" ht="21.75" customHeight="1">
      <c r="A83" s="104"/>
      <c r="B83" s="168"/>
      <c r="C83" s="124"/>
      <c r="D83" s="186"/>
      <c r="E83" s="186"/>
      <c r="F83" s="8">
        <v>852</v>
      </c>
      <c r="G83" s="73">
        <v>264376.84999999998</v>
      </c>
      <c r="H83" s="44">
        <v>69100</v>
      </c>
      <c r="I83" s="60">
        <v>69100</v>
      </c>
      <c r="J83" s="45">
        <f t="shared" si="3"/>
        <v>402576.85</v>
      </c>
      <c r="K83" s="4"/>
      <c r="L83" s="4"/>
    </row>
    <row r="84" spans="1:12" ht="21.75" customHeight="1">
      <c r="A84" s="104"/>
      <c r="B84" s="122"/>
      <c r="C84" s="124"/>
      <c r="D84" s="186"/>
      <c r="E84" s="186"/>
      <c r="F84" s="8">
        <v>611</v>
      </c>
      <c r="G84" s="73">
        <f>11018166.57-33015</f>
        <v>10985151.57</v>
      </c>
      <c r="H84" s="44">
        <v>8409361</v>
      </c>
      <c r="I84" s="44">
        <v>8409361</v>
      </c>
      <c r="J84" s="45">
        <f t="shared" si="3"/>
        <v>27803873.57</v>
      </c>
      <c r="K84" s="20"/>
      <c r="L84" s="21"/>
    </row>
    <row r="85" spans="1:12" ht="35.25" hidden="1" customHeight="1">
      <c r="A85" s="105"/>
      <c r="B85" s="123"/>
      <c r="C85" s="125"/>
      <c r="D85" s="187"/>
      <c r="E85" s="187"/>
      <c r="F85" s="8"/>
      <c r="G85" s="73"/>
      <c r="H85" s="44"/>
      <c r="I85" s="44"/>
      <c r="J85" s="45">
        <f t="shared" si="3"/>
        <v>0</v>
      </c>
      <c r="K85" s="20"/>
      <c r="L85" s="21"/>
    </row>
    <row r="86" spans="1:12" ht="35.25" customHeight="1">
      <c r="A86" s="174" t="s">
        <v>78</v>
      </c>
      <c r="B86" s="184" t="s">
        <v>14</v>
      </c>
      <c r="C86" s="97">
        <v>862</v>
      </c>
      <c r="D86" s="185" t="s">
        <v>35</v>
      </c>
      <c r="E86" s="100" t="s">
        <v>77</v>
      </c>
      <c r="F86" s="8"/>
      <c r="G86" s="73">
        <f>G87+G88</f>
        <v>7992559.0500000007</v>
      </c>
      <c r="H86" s="44">
        <f>H87+H88</f>
        <v>1885190</v>
      </c>
      <c r="I86" s="44">
        <f>I87+I88</f>
        <v>1885190</v>
      </c>
      <c r="J86" s="44">
        <f t="shared" si="3"/>
        <v>11762939.050000001</v>
      </c>
      <c r="K86" s="20"/>
      <c r="L86" s="21"/>
    </row>
    <row r="87" spans="1:12" ht="35.25" customHeight="1">
      <c r="A87" s="174"/>
      <c r="B87" s="122"/>
      <c r="C87" s="157"/>
      <c r="D87" s="188"/>
      <c r="E87" s="106"/>
      <c r="F87" s="8">
        <v>111</v>
      </c>
      <c r="G87" s="73">
        <f>4341079.5+2110131.2</f>
        <v>6451210.7000000002</v>
      </c>
      <c r="H87" s="44">
        <v>1715700</v>
      </c>
      <c r="I87" s="44">
        <v>1715700</v>
      </c>
      <c r="J87" s="44">
        <f t="shared" si="3"/>
        <v>9882610.6999999993</v>
      </c>
      <c r="K87" s="20"/>
      <c r="L87" s="21"/>
    </row>
    <row r="88" spans="1:12" ht="83.25" customHeight="1">
      <c r="A88" s="174"/>
      <c r="B88" s="123"/>
      <c r="C88" s="158"/>
      <c r="D88" s="189"/>
      <c r="E88" s="108"/>
      <c r="F88" s="8">
        <v>611</v>
      </c>
      <c r="G88" s="73">
        <v>1541348.35</v>
      </c>
      <c r="H88" s="44">
        <v>169490</v>
      </c>
      <c r="I88" s="44">
        <v>169490</v>
      </c>
      <c r="J88" s="44">
        <f t="shared" si="3"/>
        <v>1880328.35</v>
      </c>
      <c r="K88" s="20"/>
      <c r="L88" s="21"/>
    </row>
    <row r="89" spans="1:12" ht="38.25" customHeight="1">
      <c r="A89" s="114" t="s">
        <v>55</v>
      </c>
      <c r="B89" s="94" t="s">
        <v>14</v>
      </c>
      <c r="C89" s="97">
        <v>862</v>
      </c>
      <c r="D89" s="100" t="s">
        <v>35</v>
      </c>
      <c r="E89" s="100" t="s">
        <v>56</v>
      </c>
      <c r="F89" s="8"/>
      <c r="G89" s="73">
        <f>G90+G91</f>
        <v>1321264.51</v>
      </c>
      <c r="H89" s="44">
        <f>H90+H91</f>
        <v>1641700</v>
      </c>
      <c r="I89" s="44">
        <f>I90+I91</f>
        <v>1641700</v>
      </c>
      <c r="J89" s="45">
        <f t="shared" si="3"/>
        <v>4604664.51</v>
      </c>
      <c r="K89" s="202" t="s">
        <v>85</v>
      </c>
      <c r="L89" s="203"/>
    </row>
    <row r="90" spans="1:12" ht="30.75" customHeight="1">
      <c r="A90" s="126"/>
      <c r="B90" s="168"/>
      <c r="C90" s="157"/>
      <c r="D90" s="107"/>
      <c r="E90" s="107"/>
      <c r="F90" s="8">
        <v>244</v>
      </c>
      <c r="G90" s="73">
        <v>539164.51</v>
      </c>
      <c r="H90" s="44">
        <v>859600</v>
      </c>
      <c r="I90" s="44">
        <v>859600</v>
      </c>
      <c r="J90" s="45">
        <f t="shared" si="3"/>
        <v>2258364.5099999998</v>
      </c>
      <c r="K90" s="204"/>
      <c r="L90" s="205"/>
    </row>
    <row r="91" spans="1:12" ht="47.25" customHeight="1">
      <c r="A91" s="127"/>
      <c r="B91" s="169"/>
      <c r="C91" s="158"/>
      <c r="D91" s="108"/>
      <c r="E91" s="108"/>
      <c r="F91" s="8">
        <v>612</v>
      </c>
      <c r="G91" s="73">
        <v>782100</v>
      </c>
      <c r="H91" s="44">
        <v>782100</v>
      </c>
      <c r="I91" s="44">
        <v>782100</v>
      </c>
      <c r="J91" s="45">
        <f t="shared" si="3"/>
        <v>2346300</v>
      </c>
      <c r="K91" s="206"/>
      <c r="L91" s="207"/>
    </row>
    <row r="92" spans="1:12" ht="42" hidden="1" customHeight="1">
      <c r="A92" s="170"/>
      <c r="B92" s="94"/>
      <c r="C92" s="97"/>
      <c r="D92" s="97"/>
      <c r="E92" s="165"/>
      <c r="F92" s="151"/>
      <c r="G92" s="190"/>
      <c r="H92" s="176"/>
      <c r="I92" s="176"/>
      <c r="J92" s="97"/>
      <c r="K92" s="4"/>
      <c r="L92" s="94"/>
    </row>
    <row r="93" spans="1:12" ht="42" hidden="1" customHeight="1">
      <c r="A93" s="171"/>
      <c r="B93" s="168"/>
      <c r="C93" s="124"/>
      <c r="D93" s="124"/>
      <c r="E93" s="166"/>
      <c r="F93" s="152"/>
      <c r="G93" s="191"/>
      <c r="H93" s="177"/>
      <c r="I93" s="177"/>
      <c r="J93" s="124"/>
      <c r="K93" s="4"/>
      <c r="L93" s="112"/>
    </row>
    <row r="94" spans="1:12" ht="102.75" hidden="1" customHeight="1">
      <c r="A94" s="172"/>
      <c r="B94" s="169"/>
      <c r="C94" s="125"/>
      <c r="D94" s="125"/>
      <c r="E94" s="167"/>
      <c r="F94" s="153"/>
      <c r="G94" s="192"/>
      <c r="H94" s="178"/>
      <c r="I94" s="178"/>
      <c r="J94" s="125"/>
      <c r="K94" s="4"/>
      <c r="L94" s="113"/>
    </row>
    <row r="95" spans="1:12" ht="27" hidden="1" customHeight="1">
      <c r="A95" s="170"/>
      <c r="B95" s="94"/>
      <c r="C95" s="97"/>
      <c r="D95" s="97"/>
      <c r="E95" s="165"/>
      <c r="F95" s="94"/>
      <c r="G95" s="154"/>
      <c r="H95" s="142"/>
      <c r="I95" s="142"/>
      <c r="J95" s="142"/>
      <c r="K95" s="17"/>
      <c r="L95" s="18"/>
    </row>
    <row r="96" spans="1:12" ht="24" hidden="1" customHeight="1">
      <c r="A96" s="171"/>
      <c r="B96" s="168"/>
      <c r="C96" s="124"/>
      <c r="D96" s="124"/>
      <c r="E96" s="166"/>
      <c r="F96" s="168"/>
      <c r="G96" s="155"/>
      <c r="H96" s="143"/>
      <c r="I96" s="143"/>
      <c r="J96" s="143"/>
      <c r="K96" s="17"/>
      <c r="L96" s="18"/>
    </row>
    <row r="97" spans="1:12" ht="90" hidden="1" customHeight="1">
      <c r="A97" s="172"/>
      <c r="B97" s="169"/>
      <c r="C97" s="125"/>
      <c r="D97" s="125"/>
      <c r="E97" s="167"/>
      <c r="F97" s="169"/>
      <c r="G97" s="156"/>
      <c r="H97" s="144"/>
      <c r="I97" s="144"/>
      <c r="J97" s="144"/>
      <c r="K97" s="17"/>
      <c r="L97" s="18"/>
    </row>
    <row r="98" spans="1:12" ht="55.5" customHeight="1">
      <c r="A98" s="114" t="s">
        <v>46</v>
      </c>
      <c r="B98" s="94" t="s">
        <v>13</v>
      </c>
      <c r="C98" s="97">
        <v>862</v>
      </c>
      <c r="D98" s="100" t="s">
        <v>62</v>
      </c>
      <c r="E98" s="100" t="s">
        <v>47</v>
      </c>
      <c r="F98" s="8"/>
      <c r="G98" s="73">
        <f>G100+G101+G99</f>
        <v>10128200</v>
      </c>
      <c r="H98" s="44">
        <f>H100+H101+H99</f>
        <v>10128200</v>
      </c>
      <c r="I98" s="44">
        <f>I100+I101+I99</f>
        <v>10128200</v>
      </c>
      <c r="J98" s="44">
        <f>J100+J101+J99</f>
        <v>30384600</v>
      </c>
      <c r="K98" s="93" t="s">
        <v>86</v>
      </c>
      <c r="L98" s="93"/>
    </row>
    <row r="99" spans="1:12" ht="42.75" customHeight="1">
      <c r="A99" s="115"/>
      <c r="B99" s="112"/>
      <c r="C99" s="124"/>
      <c r="D99" s="106"/>
      <c r="E99" s="106"/>
      <c r="F99" s="8">
        <v>111</v>
      </c>
      <c r="G99" s="73">
        <v>1194480</v>
      </c>
      <c r="H99" s="44">
        <v>0</v>
      </c>
      <c r="I99" s="44">
        <v>0</v>
      </c>
      <c r="J99" s="44">
        <f>G99+H99+I99</f>
        <v>1194480</v>
      </c>
      <c r="K99" s="4"/>
      <c r="L99" s="4"/>
    </row>
    <row r="100" spans="1:12" ht="33" customHeight="1">
      <c r="A100" s="115"/>
      <c r="B100" s="112"/>
      <c r="C100" s="157"/>
      <c r="D100" s="107"/>
      <c r="E100" s="107"/>
      <c r="F100" s="8">
        <v>244</v>
      </c>
      <c r="G100" s="73">
        <v>5389292.5599999996</v>
      </c>
      <c r="H100" s="44">
        <v>6267200</v>
      </c>
      <c r="I100" s="44">
        <v>6267200</v>
      </c>
      <c r="J100" s="44">
        <f>G100+H100+I100</f>
        <v>17923692.559999999</v>
      </c>
      <c r="K100" s="4"/>
      <c r="L100" s="4"/>
    </row>
    <row r="101" spans="1:12" ht="30.75" customHeight="1">
      <c r="A101" s="116"/>
      <c r="B101" s="113"/>
      <c r="C101" s="158"/>
      <c r="D101" s="108"/>
      <c r="E101" s="108"/>
      <c r="F101" s="8">
        <v>612</v>
      </c>
      <c r="G101" s="73">
        <v>3544427.44</v>
      </c>
      <c r="H101" s="44">
        <v>3861000</v>
      </c>
      <c r="I101" s="44">
        <v>3861000</v>
      </c>
      <c r="J101" s="44">
        <f>G101+H101+I101</f>
        <v>11266427.439999999</v>
      </c>
      <c r="K101" s="4"/>
      <c r="L101" s="4"/>
    </row>
    <row r="102" spans="1:12" ht="137.25" customHeight="1">
      <c r="A102" s="39" t="s">
        <v>95</v>
      </c>
      <c r="B102" s="19" t="s">
        <v>13</v>
      </c>
      <c r="C102" s="41">
        <v>862</v>
      </c>
      <c r="D102" s="42" t="s">
        <v>35</v>
      </c>
      <c r="E102" s="42" t="s">
        <v>96</v>
      </c>
      <c r="F102" s="8">
        <v>244</v>
      </c>
      <c r="G102" s="73">
        <v>16739500</v>
      </c>
      <c r="H102" s="44">
        <v>0</v>
      </c>
      <c r="I102" s="44">
        <v>0</v>
      </c>
      <c r="J102" s="44">
        <f>G102+H102+I102</f>
        <v>16739500</v>
      </c>
      <c r="K102" s="4"/>
      <c r="L102" s="4"/>
    </row>
    <row r="103" spans="1:12" ht="148.5" customHeight="1">
      <c r="A103" s="39" t="s">
        <v>97</v>
      </c>
      <c r="B103" s="19" t="s">
        <v>13</v>
      </c>
      <c r="C103" s="41">
        <v>862</v>
      </c>
      <c r="D103" s="42" t="s">
        <v>35</v>
      </c>
      <c r="E103" s="42" t="s">
        <v>98</v>
      </c>
      <c r="F103" s="7" t="s">
        <v>99</v>
      </c>
      <c r="G103" s="73">
        <v>61187.519999999997</v>
      </c>
      <c r="H103" s="44">
        <v>0</v>
      </c>
      <c r="I103" s="44">
        <v>0</v>
      </c>
      <c r="J103" s="44">
        <f>G103+H103+I103</f>
        <v>61187.519999999997</v>
      </c>
      <c r="K103" s="4"/>
      <c r="L103" s="4"/>
    </row>
    <row r="104" spans="1:12" ht="100.5" customHeight="1">
      <c r="A104" s="159" t="s">
        <v>101</v>
      </c>
      <c r="B104" s="162" t="s">
        <v>13</v>
      </c>
      <c r="C104" s="41">
        <v>862</v>
      </c>
      <c r="D104" s="42" t="s">
        <v>35</v>
      </c>
      <c r="E104" s="42" t="s">
        <v>102</v>
      </c>
      <c r="F104" s="7"/>
      <c r="G104" s="73">
        <f>G105+G106</f>
        <v>335200</v>
      </c>
      <c r="H104" s="44">
        <f>H105+H106</f>
        <v>0</v>
      </c>
      <c r="I104" s="44">
        <f>I105+I106</f>
        <v>0</v>
      </c>
      <c r="J104" s="44">
        <f>J105+J106</f>
        <v>335200</v>
      </c>
      <c r="K104" s="4"/>
      <c r="L104" s="4"/>
    </row>
    <row r="105" spans="1:12" ht="82.5" customHeight="1">
      <c r="A105" s="160"/>
      <c r="B105" s="163"/>
      <c r="C105" s="41">
        <v>862</v>
      </c>
      <c r="D105" s="42" t="s">
        <v>35</v>
      </c>
      <c r="E105" s="42" t="s">
        <v>102</v>
      </c>
      <c r="F105" s="7" t="s">
        <v>103</v>
      </c>
      <c r="G105" s="73">
        <v>256200</v>
      </c>
      <c r="H105" s="44"/>
      <c r="I105" s="44"/>
      <c r="J105" s="44">
        <f>I105+H105+G105</f>
        <v>256200</v>
      </c>
      <c r="K105" s="4"/>
      <c r="L105" s="4"/>
    </row>
    <row r="106" spans="1:12" ht="69" customHeight="1">
      <c r="A106" s="161"/>
      <c r="B106" s="164"/>
      <c r="C106" s="41">
        <v>862</v>
      </c>
      <c r="D106" s="42" t="s">
        <v>35</v>
      </c>
      <c r="E106" s="42" t="s">
        <v>102</v>
      </c>
      <c r="F106" s="7" t="s">
        <v>104</v>
      </c>
      <c r="G106" s="73">
        <v>79000</v>
      </c>
      <c r="H106" s="44"/>
      <c r="I106" s="44"/>
      <c r="J106" s="44">
        <f>I106+H106+G106</f>
        <v>79000</v>
      </c>
      <c r="K106" s="4"/>
      <c r="L106" s="4"/>
    </row>
    <row r="107" spans="1:12" ht="134.25" customHeight="1">
      <c r="A107" s="159" t="s">
        <v>105</v>
      </c>
      <c r="B107" s="162" t="s">
        <v>13</v>
      </c>
      <c r="C107" s="41" t="s">
        <v>106</v>
      </c>
      <c r="D107" s="42" t="s">
        <v>35</v>
      </c>
      <c r="E107" s="42" t="s">
        <v>107</v>
      </c>
      <c r="F107" s="7"/>
      <c r="G107" s="73">
        <f>G108+G109</f>
        <v>50700</v>
      </c>
      <c r="H107" s="44">
        <f>H108+H109</f>
        <v>0</v>
      </c>
      <c r="I107" s="44">
        <f>I108+I109</f>
        <v>0</v>
      </c>
      <c r="J107" s="44">
        <f>J108+J109</f>
        <v>50700</v>
      </c>
      <c r="K107" s="4"/>
      <c r="L107" s="4"/>
    </row>
    <row r="108" spans="1:12" ht="66" customHeight="1">
      <c r="A108" s="160"/>
      <c r="B108" s="163"/>
      <c r="C108" s="41">
        <v>862</v>
      </c>
      <c r="D108" s="42" t="s">
        <v>35</v>
      </c>
      <c r="E108" s="42" t="s">
        <v>107</v>
      </c>
      <c r="F108" s="7" t="s">
        <v>103</v>
      </c>
      <c r="G108" s="73">
        <v>43200</v>
      </c>
      <c r="H108" s="44"/>
      <c r="I108" s="44"/>
      <c r="J108" s="44">
        <f t="shared" ref="J108:J114" si="4">I108+H108+G108</f>
        <v>43200</v>
      </c>
      <c r="K108" s="4"/>
      <c r="L108" s="4"/>
    </row>
    <row r="109" spans="1:12" ht="54.75" customHeight="1">
      <c r="A109" s="161"/>
      <c r="B109" s="164"/>
      <c r="C109" s="41">
        <v>862</v>
      </c>
      <c r="D109" s="42" t="s">
        <v>35</v>
      </c>
      <c r="E109" s="42" t="s">
        <v>107</v>
      </c>
      <c r="F109" s="7" t="s">
        <v>104</v>
      </c>
      <c r="G109" s="73">
        <v>7500</v>
      </c>
      <c r="H109" s="44"/>
      <c r="I109" s="44"/>
      <c r="J109" s="44">
        <f t="shared" si="4"/>
        <v>7500</v>
      </c>
      <c r="K109" s="4"/>
      <c r="L109" s="4"/>
    </row>
    <row r="110" spans="1:12" ht="152.25" customHeight="1">
      <c r="A110" s="69" t="s">
        <v>108</v>
      </c>
      <c r="B110" s="90" t="s">
        <v>13</v>
      </c>
      <c r="C110" s="41" t="s">
        <v>106</v>
      </c>
      <c r="D110" s="42" t="s">
        <v>35</v>
      </c>
      <c r="E110" s="42" t="s">
        <v>109</v>
      </c>
      <c r="F110" s="7" t="s">
        <v>104</v>
      </c>
      <c r="G110" s="73">
        <v>3301470</v>
      </c>
      <c r="H110" s="44"/>
      <c r="I110" s="44"/>
      <c r="J110" s="44">
        <f t="shared" si="4"/>
        <v>3301470</v>
      </c>
      <c r="K110" s="4"/>
      <c r="L110" s="4"/>
    </row>
    <row r="111" spans="1:12" ht="153" customHeight="1">
      <c r="A111" s="69" t="s">
        <v>110</v>
      </c>
      <c r="B111" s="90" t="s">
        <v>13</v>
      </c>
      <c r="C111" s="41" t="s">
        <v>106</v>
      </c>
      <c r="D111" s="42" t="s">
        <v>35</v>
      </c>
      <c r="E111" s="42" t="s">
        <v>111</v>
      </c>
      <c r="F111" s="7" t="s">
        <v>104</v>
      </c>
      <c r="G111" s="73">
        <v>999984</v>
      </c>
      <c r="H111" s="44"/>
      <c r="I111" s="44"/>
      <c r="J111" s="44">
        <f t="shared" si="4"/>
        <v>999984</v>
      </c>
      <c r="K111" s="4"/>
      <c r="L111" s="4"/>
    </row>
    <row r="112" spans="1:12" ht="153" customHeight="1">
      <c r="A112" s="69" t="s">
        <v>117</v>
      </c>
      <c r="B112" s="90" t="s">
        <v>13</v>
      </c>
      <c r="C112" s="41" t="s">
        <v>106</v>
      </c>
      <c r="D112" s="42" t="s">
        <v>35</v>
      </c>
      <c r="E112" s="42" t="s">
        <v>118</v>
      </c>
      <c r="F112" s="7" t="s">
        <v>99</v>
      </c>
      <c r="G112" s="73">
        <v>2100000</v>
      </c>
      <c r="H112" s="44"/>
      <c r="I112" s="44"/>
      <c r="J112" s="44">
        <f t="shared" si="4"/>
        <v>2100000</v>
      </c>
      <c r="K112" s="4"/>
      <c r="L112" s="4"/>
    </row>
    <row r="113" spans="1:12" ht="140.25" customHeight="1">
      <c r="A113" s="69" t="s">
        <v>112</v>
      </c>
      <c r="B113" s="90" t="s">
        <v>13</v>
      </c>
      <c r="C113" s="41" t="s">
        <v>106</v>
      </c>
      <c r="D113" s="42" t="s">
        <v>35</v>
      </c>
      <c r="E113" s="42" t="s">
        <v>113</v>
      </c>
      <c r="F113" s="7" t="s">
        <v>104</v>
      </c>
      <c r="G113" s="73">
        <v>20000</v>
      </c>
      <c r="H113" s="44"/>
      <c r="I113" s="44"/>
      <c r="J113" s="44">
        <f t="shared" si="4"/>
        <v>20000</v>
      </c>
      <c r="K113" s="4"/>
      <c r="L113" s="4"/>
    </row>
    <row r="114" spans="1:12" ht="140.25" customHeight="1">
      <c r="A114" s="69" t="s">
        <v>120</v>
      </c>
      <c r="B114" s="90" t="s">
        <v>13</v>
      </c>
      <c r="C114" s="41" t="s">
        <v>106</v>
      </c>
      <c r="D114" s="42" t="s">
        <v>35</v>
      </c>
      <c r="E114" s="42" t="s">
        <v>119</v>
      </c>
      <c r="F114" s="7" t="s">
        <v>104</v>
      </c>
      <c r="G114" s="73">
        <v>33015</v>
      </c>
      <c r="H114" s="44"/>
      <c r="I114" s="44"/>
      <c r="J114" s="44">
        <f t="shared" si="4"/>
        <v>33015</v>
      </c>
      <c r="K114" s="4"/>
      <c r="L114" s="4"/>
    </row>
    <row r="115" spans="1:12" ht="21.75" customHeight="1">
      <c r="A115" s="92" t="s">
        <v>17</v>
      </c>
      <c r="B115" s="92"/>
      <c r="C115" s="26"/>
      <c r="D115" s="27"/>
      <c r="E115" s="27"/>
      <c r="F115" s="27"/>
      <c r="G115" s="80">
        <f>G71+G78+G86+G89+G98+G102+G103+G104+G107+G110+G111+G113+G112+G114</f>
        <v>275721385.77999997</v>
      </c>
      <c r="H115" s="57">
        <f>H71+H78+H86+H89+H98+H102+H103+H104+H107+H110</f>
        <v>219224683</v>
      </c>
      <c r="I115" s="57">
        <f>I71+I78+I86+I89+I98+I102+I103+I104+I107+I110</f>
        <v>219224683</v>
      </c>
      <c r="J115" s="57">
        <f>J71+J78+J86+J89+J98+J102+J103+J104+J107+J110</f>
        <v>711017752.77999997</v>
      </c>
      <c r="K115" s="111"/>
      <c r="L115" s="111"/>
    </row>
    <row r="116" spans="1:12" ht="22.5" customHeight="1">
      <c r="A116" s="93" t="s">
        <v>18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</row>
    <row r="117" spans="1:12" ht="36" customHeight="1">
      <c r="A117" s="94" t="s">
        <v>57</v>
      </c>
      <c r="B117" s="94" t="s">
        <v>13</v>
      </c>
      <c r="C117" s="97">
        <v>862</v>
      </c>
      <c r="D117" s="100" t="s">
        <v>35</v>
      </c>
      <c r="E117" s="7" t="s">
        <v>54</v>
      </c>
      <c r="F117" s="8"/>
      <c r="G117" s="73">
        <f>SUM(G118:G121)</f>
        <v>8133936.2999999998</v>
      </c>
      <c r="H117" s="44">
        <f>SUM(H118:H121)</f>
        <v>8025103</v>
      </c>
      <c r="I117" s="44">
        <f>SUM(I118:I121)</f>
        <v>8025103</v>
      </c>
      <c r="J117" s="44">
        <f>SUM(J118:J121)</f>
        <v>24184142.300000001</v>
      </c>
      <c r="K117" s="93" t="s">
        <v>84</v>
      </c>
      <c r="L117" s="93"/>
    </row>
    <row r="118" spans="1:12" ht="20.25" customHeight="1">
      <c r="A118" s="112"/>
      <c r="B118" s="112"/>
      <c r="C118" s="157"/>
      <c r="D118" s="107"/>
      <c r="E118" s="7" t="s">
        <v>54</v>
      </c>
      <c r="F118" s="8">
        <v>611</v>
      </c>
      <c r="G118" s="73">
        <f>3005709.21+4657640.09</f>
        <v>7663349.2999999998</v>
      </c>
      <c r="H118" s="44">
        <v>7704693</v>
      </c>
      <c r="I118" s="44">
        <v>7704693</v>
      </c>
      <c r="J118" s="45">
        <f>G118+H118+I118</f>
        <v>23072735.300000001</v>
      </c>
      <c r="K118" s="4"/>
      <c r="L118" s="4"/>
    </row>
    <row r="119" spans="1:12" ht="20.25" customHeight="1">
      <c r="A119" s="112"/>
      <c r="B119" s="112"/>
      <c r="C119" s="157"/>
      <c r="D119" s="107"/>
      <c r="E119" s="7" t="s">
        <v>54</v>
      </c>
      <c r="F119" s="8">
        <v>612</v>
      </c>
      <c r="G119" s="73">
        <v>17516</v>
      </c>
      <c r="H119" s="44"/>
      <c r="I119" s="44"/>
      <c r="J119" s="45">
        <f>G119+H119+I119</f>
        <v>17516</v>
      </c>
      <c r="K119" s="4"/>
      <c r="L119" s="4"/>
    </row>
    <row r="120" spans="1:12" ht="20.25" customHeight="1">
      <c r="A120" s="112"/>
      <c r="B120" s="112"/>
      <c r="C120" s="157"/>
      <c r="D120" s="107"/>
      <c r="E120" s="7" t="s">
        <v>91</v>
      </c>
      <c r="F120" s="8">
        <v>611</v>
      </c>
      <c r="G120" s="73">
        <v>41000</v>
      </c>
      <c r="H120" s="44">
        <v>41000</v>
      </c>
      <c r="I120" s="44">
        <v>41000</v>
      </c>
      <c r="J120" s="45">
        <f>G120+H120+I120</f>
        <v>123000</v>
      </c>
      <c r="K120" s="4"/>
      <c r="L120" s="4"/>
    </row>
    <row r="121" spans="1:12" ht="21.75" customHeight="1">
      <c r="A121" s="113"/>
      <c r="B121" s="113"/>
      <c r="C121" s="158"/>
      <c r="D121" s="108"/>
      <c r="E121" s="7" t="s">
        <v>77</v>
      </c>
      <c r="F121" s="8">
        <v>611</v>
      </c>
      <c r="G121" s="73">
        <f>241758.6+170312.4</f>
        <v>412071</v>
      </c>
      <c r="H121" s="44">
        <v>279410</v>
      </c>
      <c r="I121" s="44">
        <v>279410</v>
      </c>
      <c r="J121" s="45">
        <f>G121+H121+I121</f>
        <v>970891</v>
      </c>
      <c r="K121" s="4"/>
      <c r="L121" s="4"/>
    </row>
    <row r="122" spans="1:12" ht="190.5" hidden="1" customHeight="1">
      <c r="A122" s="19"/>
      <c r="B122" s="19"/>
      <c r="C122" s="6"/>
      <c r="D122" s="7"/>
      <c r="E122" s="7"/>
      <c r="F122" s="8"/>
      <c r="G122" s="73"/>
      <c r="H122" s="44"/>
      <c r="I122" s="44"/>
      <c r="J122" s="45"/>
      <c r="K122" s="4"/>
      <c r="L122" s="4"/>
    </row>
    <row r="123" spans="1:12" ht="241.5" hidden="1" customHeight="1">
      <c r="A123" s="19"/>
      <c r="B123" s="19"/>
      <c r="C123" s="6"/>
      <c r="D123" s="7"/>
      <c r="E123" s="7"/>
      <c r="F123" s="8"/>
      <c r="G123" s="73"/>
      <c r="H123" s="44"/>
      <c r="I123" s="44"/>
      <c r="J123" s="45"/>
      <c r="K123" s="4"/>
      <c r="L123" s="4"/>
    </row>
    <row r="124" spans="1:12" ht="104.25" customHeight="1">
      <c r="A124" s="19" t="s">
        <v>92</v>
      </c>
      <c r="B124" s="19" t="s">
        <v>13</v>
      </c>
      <c r="C124" s="6">
        <v>862</v>
      </c>
      <c r="D124" s="7" t="s">
        <v>93</v>
      </c>
      <c r="E124" s="7" t="s">
        <v>94</v>
      </c>
      <c r="F124" s="8">
        <v>611</v>
      </c>
      <c r="G124" s="73">
        <v>116520</v>
      </c>
      <c r="H124" s="44">
        <v>116520</v>
      </c>
      <c r="I124" s="44">
        <v>116520</v>
      </c>
      <c r="J124" s="45">
        <f>G124+H124+I124</f>
        <v>349560</v>
      </c>
      <c r="K124" s="4"/>
      <c r="L124" s="4"/>
    </row>
    <row r="125" spans="1:12" ht="33.75" customHeight="1">
      <c r="A125" s="92" t="s">
        <v>19</v>
      </c>
      <c r="B125" s="92"/>
      <c r="C125" s="26"/>
      <c r="D125" s="27"/>
      <c r="E125" s="27"/>
      <c r="F125" s="27"/>
      <c r="G125" s="80">
        <f>G117+G124</f>
        <v>8250456.2999999998</v>
      </c>
      <c r="H125" s="57">
        <f>H117+H124</f>
        <v>8141623</v>
      </c>
      <c r="I125" s="57">
        <f>I117+I124</f>
        <v>8141623</v>
      </c>
      <c r="J125" s="57">
        <f>I125+H125+G125</f>
        <v>24533702.300000001</v>
      </c>
      <c r="K125" s="111"/>
      <c r="L125" s="111"/>
    </row>
    <row r="126" spans="1:12" ht="35.25" customHeight="1">
      <c r="A126" s="93" t="s">
        <v>20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</row>
    <row r="127" spans="1:12" ht="108.75" customHeight="1">
      <c r="A127" s="3" t="s">
        <v>48</v>
      </c>
      <c r="B127" s="4" t="s">
        <v>14</v>
      </c>
      <c r="C127" s="6">
        <v>862</v>
      </c>
      <c r="D127" s="7" t="s">
        <v>63</v>
      </c>
      <c r="E127" s="7" t="s">
        <v>38</v>
      </c>
      <c r="F127" s="8">
        <v>244</v>
      </c>
      <c r="G127" s="73">
        <v>188000</v>
      </c>
      <c r="H127" s="44">
        <v>168000</v>
      </c>
      <c r="I127" s="44">
        <v>168000</v>
      </c>
      <c r="J127" s="44">
        <f>G127+H127+I127</f>
        <v>524000</v>
      </c>
      <c r="K127" s="93" t="s">
        <v>83</v>
      </c>
      <c r="L127" s="93"/>
    </row>
    <row r="128" spans="1:12" ht="27.75" customHeight="1">
      <c r="A128" s="92" t="s">
        <v>21</v>
      </c>
      <c r="B128" s="92"/>
      <c r="C128" s="26"/>
      <c r="D128" s="27"/>
      <c r="E128" s="27"/>
      <c r="F128" s="27"/>
      <c r="G128" s="80">
        <f>G127</f>
        <v>188000</v>
      </c>
      <c r="H128" s="57">
        <f>H127</f>
        <v>168000</v>
      </c>
      <c r="I128" s="57">
        <f>I127</f>
        <v>168000</v>
      </c>
      <c r="J128" s="57">
        <f>J127</f>
        <v>524000</v>
      </c>
      <c r="K128" s="93"/>
      <c r="L128" s="93"/>
    </row>
    <row r="129" spans="1:12" ht="33.75" customHeight="1">
      <c r="A129" s="93" t="s">
        <v>22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</row>
    <row r="130" spans="1:12" ht="118.5" customHeight="1">
      <c r="A130" s="30" t="s">
        <v>51</v>
      </c>
      <c r="B130" s="17" t="s">
        <v>14</v>
      </c>
      <c r="C130" s="23">
        <v>862</v>
      </c>
      <c r="D130" s="24" t="s">
        <v>63</v>
      </c>
      <c r="E130" s="25" t="s">
        <v>52</v>
      </c>
      <c r="F130" s="4">
        <v>244</v>
      </c>
      <c r="G130" s="83">
        <v>683000</v>
      </c>
      <c r="H130" s="45">
        <v>683000</v>
      </c>
      <c r="I130" s="45">
        <v>683000</v>
      </c>
      <c r="J130" s="45">
        <f>G130+H130+I130</f>
        <v>2049000</v>
      </c>
      <c r="K130" s="4"/>
      <c r="L130" s="4"/>
    </row>
    <row r="131" spans="1:12" ht="183.75" customHeight="1">
      <c r="A131" s="3" t="s">
        <v>49</v>
      </c>
      <c r="B131" s="4" t="s">
        <v>14</v>
      </c>
      <c r="C131" s="6">
        <v>862</v>
      </c>
      <c r="D131" s="7" t="s">
        <v>63</v>
      </c>
      <c r="E131" s="7" t="s">
        <v>37</v>
      </c>
      <c r="F131" s="8">
        <v>244</v>
      </c>
      <c r="G131" s="73">
        <v>212200</v>
      </c>
      <c r="H131" s="44">
        <v>202700</v>
      </c>
      <c r="I131" s="44">
        <v>202700</v>
      </c>
      <c r="J131" s="45">
        <f>G131+H131+I131</f>
        <v>617600</v>
      </c>
      <c r="K131" s="130" t="s">
        <v>23</v>
      </c>
      <c r="L131" s="130"/>
    </row>
    <row r="132" spans="1:12" ht="27.75" customHeight="1">
      <c r="A132" s="137" t="s">
        <v>71</v>
      </c>
      <c r="B132" s="103" t="s">
        <v>24</v>
      </c>
      <c r="C132" s="6">
        <v>862</v>
      </c>
      <c r="D132" s="7" t="s">
        <v>63</v>
      </c>
      <c r="E132" s="7" t="s">
        <v>72</v>
      </c>
      <c r="F132" s="8"/>
      <c r="G132" s="73">
        <f>G133+G134</f>
        <v>60810</v>
      </c>
      <c r="H132" s="44">
        <f>H133+H134</f>
        <v>60810</v>
      </c>
      <c r="I132" s="44">
        <f>I133+I134</f>
        <v>60810</v>
      </c>
      <c r="J132" s="44">
        <f>J133+J134</f>
        <v>182430</v>
      </c>
      <c r="K132" s="10"/>
      <c r="L132" s="10"/>
    </row>
    <row r="133" spans="1:12" ht="29.25" customHeight="1">
      <c r="A133" s="138"/>
      <c r="B133" s="104"/>
      <c r="C133" s="6">
        <v>862</v>
      </c>
      <c r="D133" s="7" t="s">
        <v>63</v>
      </c>
      <c r="E133" s="7" t="s">
        <v>72</v>
      </c>
      <c r="F133" s="8">
        <v>244</v>
      </c>
      <c r="G133" s="73">
        <v>60810</v>
      </c>
      <c r="H133" s="44"/>
      <c r="I133" s="44"/>
      <c r="J133" s="45">
        <f t="shared" ref="J133:J138" si="5">G133+H133+I133</f>
        <v>60810</v>
      </c>
      <c r="K133" s="10"/>
      <c r="L133" s="10"/>
    </row>
    <row r="134" spans="1:12" ht="126.75" customHeight="1">
      <c r="A134" s="139"/>
      <c r="B134" s="105"/>
      <c r="C134" s="6">
        <v>862</v>
      </c>
      <c r="D134" s="7" t="s">
        <v>63</v>
      </c>
      <c r="E134" s="7" t="s">
        <v>72</v>
      </c>
      <c r="F134" s="8">
        <v>321</v>
      </c>
      <c r="G134" s="73"/>
      <c r="H134" s="44">
        <v>60810</v>
      </c>
      <c r="I134" s="44">
        <v>60810</v>
      </c>
      <c r="J134" s="45">
        <f t="shared" si="5"/>
        <v>121620</v>
      </c>
      <c r="K134" s="10"/>
      <c r="L134" s="10"/>
    </row>
    <row r="135" spans="1:12" ht="33.75" customHeight="1">
      <c r="A135" s="114" t="s">
        <v>50</v>
      </c>
      <c r="B135" s="94" t="s">
        <v>24</v>
      </c>
      <c r="C135" s="97">
        <v>862</v>
      </c>
      <c r="D135" s="100" t="s">
        <v>63</v>
      </c>
      <c r="E135" s="100" t="s">
        <v>36</v>
      </c>
      <c r="F135" s="8"/>
      <c r="G135" s="84">
        <f>G136+G137</f>
        <v>1064600</v>
      </c>
      <c r="H135" s="61">
        <f>H136+H137</f>
        <v>1064600</v>
      </c>
      <c r="I135" s="61">
        <f>I136+I137</f>
        <v>1064600</v>
      </c>
      <c r="J135" s="61">
        <f t="shared" si="5"/>
        <v>3193800</v>
      </c>
      <c r="K135" s="131" t="s">
        <v>25</v>
      </c>
      <c r="L135" s="132"/>
    </row>
    <row r="136" spans="1:12" ht="35.25" customHeight="1">
      <c r="A136" s="115"/>
      <c r="B136" s="95"/>
      <c r="C136" s="98"/>
      <c r="D136" s="101"/>
      <c r="E136" s="101"/>
      <c r="F136" s="8">
        <v>612</v>
      </c>
      <c r="G136" s="84">
        <v>208970</v>
      </c>
      <c r="H136" s="61">
        <v>208970</v>
      </c>
      <c r="I136" s="61">
        <v>208970</v>
      </c>
      <c r="J136" s="61">
        <f t="shared" si="5"/>
        <v>626910</v>
      </c>
      <c r="K136" s="133"/>
      <c r="L136" s="134"/>
    </row>
    <row r="137" spans="1:12" ht="77.25" customHeight="1">
      <c r="A137" s="116"/>
      <c r="B137" s="96"/>
      <c r="C137" s="99"/>
      <c r="D137" s="102"/>
      <c r="E137" s="102"/>
      <c r="F137" s="8">
        <v>244</v>
      </c>
      <c r="G137" s="84">
        <v>855630</v>
      </c>
      <c r="H137" s="61">
        <v>855630</v>
      </c>
      <c r="I137" s="61">
        <v>855630</v>
      </c>
      <c r="J137" s="61">
        <f t="shared" si="5"/>
        <v>2566890</v>
      </c>
      <c r="K137" s="135"/>
      <c r="L137" s="136"/>
    </row>
    <row r="138" spans="1:12" ht="140.25" customHeight="1">
      <c r="A138" s="3" t="s">
        <v>73</v>
      </c>
      <c r="B138" s="4" t="s">
        <v>24</v>
      </c>
      <c r="C138" s="6">
        <v>862</v>
      </c>
      <c r="D138" s="7" t="s">
        <v>63</v>
      </c>
      <c r="E138" s="7" t="s">
        <v>74</v>
      </c>
      <c r="F138" s="8">
        <v>244</v>
      </c>
      <c r="G138" s="84">
        <v>1065</v>
      </c>
      <c r="H138" s="61">
        <v>1065</v>
      </c>
      <c r="I138" s="61">
        <v>1065</v>
      </c>
      <c r="J138" s="62">
        <f t="shared" si="5"/>
        <v>3195</v>
      </c>
      <c r="K138" s="10"/>
      <c r="L138" s="10"/>
    </row>
    <row r="139" spans="1:12" ht="22.5" customHeight="1">
      <c r="A139" s="92" t="s">
        <v>26</v>
      </c>
      <c r="B139" s="92"/>
      <c r="C139" s="26"/>
      <c r="D139" s="27"/>
      <c r="E139" s="27"/>
      <c r="F139" s="27"/>
      <c r="G139" s="85">
        <f>G130+G131+G132+G135+G138</f>
        <v>2021675</v>
      </c>
      <c r="H139" s="63">
        <f>H130+H131+H132+H135+H138</f>
        <v>2012175</v>
      </c>
      <c r="I139" s="63">
        <f>I130+I131+I132+I135+I138</f>
        <v>2012175</v>
      </c>
      <c r="J139" s="63">
        <f>J130+J131+J132+J135+J138</f>
        <v>6046025</v>
      </c>
      <c r="K139" s="111"/>
      <c r="L139" s="111"/>
    </row>
    <row r="140" spans="1:12" ht="33.75" customHeight="1">
      <c r="A140" s="128" t="s">
        <v>90</v>
      </c>
      <c r="B140" s="128"/>
      <c r="C140" s="128"/>
      <c r="D140" s="128"/>
      <c r="E140" s="128"/>
      <c r="F140" s="128"/>
      <c r="G140" s="128"/>
      <c r="H140" s="128"/>
      <c r="I140" s="128"/>
      <c r="J140" s="128"/>
      <c r="K140" s="128"/>
      <c r="L140" s="128"/>
    </row>
    <row r="141" spans="1:12" ht="115.5" customHeight="1">
      <c r="A141" s="31" t="s">
        <v>89</v>
      </c>
      <c r="B141" s="28"/>
      <c r="C141" s="8">
        <v>862</v>
      </c>
      <c r="D141" s="7" t="s">
        <v>35</v>
      </c>
      <c r="E141" s="7" t="s">
        <v>88</v>
      </c>
      <c r="F141" s="8">
        <v>244</v>
      </c>
      <c r="G141" s="81">
        <v>30000</v>
      </c>
      <c r="H141" s="58">
        <v>30000</v>
      </c>
      <c r="I141" s="58">
        <v>30000</v>
      </c>
      <c r="J141" s="58">
        <f>G141+H141+I141</f>
        <v>90000</v>
      </c>
      <c r="K141" s="8"/>
      <c r="L141" s="8"/>
    </row>
    <row r="142" spans="1:12" ht="130.5" customHeight="1">
      <c r="A142" s="31" t="s">
        <v>64</v>
      </c>
      <c r="B142" s="4" t="s">
        <v>13</v>
      </c>
      <c r="C142" s="8">
        <v>862</v>
      </c>
      <c r="D142" s="7" t="s">
        <v>63</v>
      </c>
      <c r="E142" s="7" t="s">
        <v>65</v>
      </c>
      <c r="F142" s="8">
        <v>244</v>
      </c>
      <c r="G142" s="81">
        <v>48000</v>
      </c>
      <c r="H142" s="58">
        <v>68000</v>
      </c>
      <c r="I142" s="58">
        <v>68000</v>
      </c>
      <c r="J142" s="58">
        <f>G142+H142+I142</f>
        <v>184000</v>
      </c>
      <c r="K142" s="12"/>
      <c r="L142" s="12"/>
    </row>
    <row r="143" spans="1:12" ht="18.75">
      <c r="A143" s="129" t="s">
        <v>53</v>
      </c>
      <c r="B143" s="129"/>
      <c r="C143" s="12"/>
      <c r="D143" s="12"/>
      <c r="E143" s="12"/>
      <c r="F143" s="12"/>
      <c r="G143" s="86">
        <f>G142+G141</f>
        <v>78000</v>
      </c>
      <c r="H143" s="64">
        <f>H142+H141</f>
        <v>98000</v>
      </c>
      <c r="I143" s="64">
        <f>I142+I141</f>
        <v>98000</v>
      </c>
      <c r="J143" s="64">
        <f>J142+J141</f>
        <v>274000</v>
      </c>
      <c r="K143" s="12"/>
      <c r="L143" s="12"/>
    </row>
    <row r="144" spans="1:12" ht="18.75">
      <c r="A144" s="12"/>
      <c r="B144" s="12"/>
      <c r="C144" s="12"/>
      <c r="D144" s="12"/>
      <c r="E144" s="12"/>
      <c r="F144" s="12"/>
      <c r="G144" s="87"/>
      <c r="H144" s="65"/>
      <c r="I144" s="65"/>
      <c r="J144" s="65"/>
      <c r="K144" s="12"/>
      <c r="L144" s="12"/>
    </row>
    <row r="145" spans="1:12" ht="18.75">
      <c r="A145" s="13" t="s">
        <v>66</v>
      </c>
      <c r="B145" s="13"/>
      <c r="C145" s="13"/>
      <c r="D145" s="13"/>
      <c r="E145" s="13"/>
      <c r="F145" s="13"/>
      <c r="G145" s="86">
        <f>G143+G139+G128+G125+G115+G69</f>
        <v>326561504.56999999</v>
      </c>
      <c r="H145" s="64">
        <f>H143+H139+H128+H125+H115+H69</f>
        <v>261355789</v>
      </c>
      <c r="I145" s="64">
        <f>I143+I139+I128+I125+I115+I69</f>
        <v>261355789</v>
      </c>
      <c r="J145" s="64">
        <f>J143+J139+J128+J125+J115+J69</f>
        <v>846120083.56999993</v>
      </c>
      <c r="K145" s="12"/>
      <c r="L145" s="12"/>
    </row>
    <row r="146" spans="1:12" ht="18.75">
      <c r="A146" s="13" t="s">
        <v>67</v>
      </c>
      <c r="B146" s="13"/>
      <c r="C146" s="13"/>
      <c r="D146" s="13"/>
      <c r="E146" s="13"/>
      <c r="F146" s="13"/>
      <c r="G146" s="86"/>
      <c r="H146" s="64"/>
      <c r="I146" s="64"/>
      <c r="J146" s="64"/>
      <c r="K146" s="12"/>
      <c r="L146" s="12"/>
    </row>
    <row r="147" spans="1:12" ht="18.75">
      <c r="A147" s="13" t="s">
        <v>68</v>
      </c>
      <c r="B147" s="13"/>
      <c r="C147" s="13"/>
      <c r="D147" s="13"/>
      <c r="E147" s="13"/>
      <c r="F147" s="13"/>
      <c r="G147" s="86">
        <f>G143+G138+G132+G130+G128+G125+G114+G113+G107+G103+G86+G78+G66+G37+G28+G20+G112</f>
        <v>113895611.02000001</v>
      </c>
      <c r="H147" s="64">
        <f>H143+H138+H132+H130+H128+H125+H107+H103+H86+H78+H66+H37+H28+H20</f>
        <v>79629289</v>
      </c>
      <c r="I147" s="64">
        <f>I143+I138+I132+I130+I128+I125+I107+I103+I86+I78+I66+I37+I28+I20</f>
        <v>79629289</v>
      </c>
      <c r="J147" s="64">
        <f>J143+J138+J132+J130+J128+J125+J107+J103+J86+J78+J66+J37+J28+J20</f>
        <v>271001174.01999998</v>
      </c>
      <c r="K147" s="12"/>
      <c r="L147" s="12"/>
    </row>
    <row r="148" spans="1:12" ht="18.75">
      <c r="A148" s="13" t="s">
        <v>69</v>
      </c>
      <c r="B148" s="13"/>
      <c r="C148" s="13"/>
      <c r="D148" s="13"/>
      <c r="E148" s="13"/>
      <c r="F148" s="13"/>
      <c r="G148" s="86">
        <f>G135+G131+G110+G104+G102+G98+G71+G63+G44+G22+G19</f>
        <v>208782670</v>
      </c>
      <c r="H148" s="86">
        <f>H135+H131+H110+H104+H102+H98+H71+H63+H44+H22+H19</f>
        <v>178385100</v>
      </c>
      <c r="I148" s="86">
        <f>I135+I131+I110+I104+I102+I98+I71+I63+I44+I22+I19</f>
        <v>178385100</v>
      </c>
      <c r="J148" s="86">
        <f>J135+J131+J110+J104+J102+J98+J71+J63+J44+J22+J19</f>
        <v>565552870</v>
      </c>
      <c r="K148" s="12"/>
      <c r="L148" s="12"/>
    </row>
    <row r="149" spans="1:12" ht="18.75">
      <c r="A149" s="13" t="s">
        <v>114</v>
      </c>
      <c r="B149" s="13"/>
      <c r="C149" s="13"/>
      <c r="D149" s="13"/>
      <c r="E149" s="13"/>
      <c r="F149" s="13"/>
      <c r="G149" s="86">
        <f>G111</f>
        <v>999984</v>
      </c>
      <c r="H149" s="64"/>
      <c r="I149" s="64"/>
      <c r="J149" s="64"/>
      <c r="K149" s="12"/>
      <c r="L149" s="12"/>
    </row>
    <row r="150" spans="1:12" ht="18.75">
      <c r="A150" s="13" t="s">
        <v>70</v>
      </c>
      <c r="B150" s="13"/>
      <c r="C150" s="13"/>
      <c r="D150" s="13"/>
      <c r="E150" s="13"/>
      <c r="F150" s="13"/>
      <c r="G150" s="86">
        <f>G40+G89</f>
        <v>2883239.55</v>
      </c>
      <c r="H150" s="64">
        <f>H40+H89</f>
        <v>3341400</v>
      </c>
      <c r="I150" s="64">
        <f>I40+I89</f>
        <v>3341400</v>
      </c>
      <c r="J150" s="64">
        <f>J40+J89</f>
        <v>9566039.5500000007</v>
      </c>
      <c r="K150" s="12"/>
      <c r="L150" s="12"/>
    </row>
    <row r="151" spans="1:12" ht="18.75">
      <c r="A151" s="14"/>
      <c r="B151" s="14"/>
      <c r="C151" s="14"/>
      <c r="D151" s="14"/>
      <c r="E151" s="14"/>
      <c r="F151" s="14"/>
      <c r="G151" s="88"/>
      <c r="H151" s="14"/>
      <c r="I151" s="14"/>
      <c r="J151" s="14"/>
      <c r="K151" s="14"/>
      <c r="L151" s="14"/>
    </row>
    <row r="152" spans="1:12">
      <c r="G152" s="91"/>
    </row>
  </sheetData>
  <mergeCells count="147">
    <mergeCell ref="C71:C77"/>
    <mergeCell ref="L58:L60"/>
    <mergeCell ref="L92:L94"/>
    <mergeCell ref="L55:L57"/>
    <mergeCell ref="J58:J60"/>
    <mergeCell ref="K89:L91"/>
    <mergeCell ref="J69:K69"/>
    <mergeCell ref="C44:C62"/>
    <mergeCell ref="E44:E62"/>
    <mergeCell ref="G55:G57"/>
    <mergeCell ref="D63:D65"/>
    <mergeCell ref="E63:E65"/>
    <mergeCell ref="E92:E94"/>
    <mergeCell ref="F58:F60"/>
    <mergeCell ref="D44:D62"/>
    <mergeCell ref="G58:G60"/>
    <mergeCell ref="C89:C91"/>
    <mergeCell ref="K58:K60"/>
    <mergeCell ref="K71:L78"/>
    <mergeCell ref="E28:E35"/>
    <mergeCell ref="H55:H57"/>
    <mergeCell ref="H58:H60"/>
    <mergeCell ref="H92:H94"/>
    <mergeCell ref="G92:G94"/>
    <mergeCell ref="J44:K44"/>
    <mergeCell ref="F55:F57"/>
    <mergeCell ref="E89:E91"/>
    <mergeCell ref="E78:E85"/>
    <mergeCell ref="J95:J97"/>
    <mergeCell ref="I92:I94"/>
    <mergeCell ref="J92:J94"/>
    <mergeCell ref="I95:I97"/>
    <mergeCell ref="B95:B97"/>
    <mergeCell ref="F95:F97"/>
    <mergeCell ref="A95:A97"/>
    <mergeCell ref="A92:A94"/>
    <mergeCell ref="B40:B42"/>
    <mergeCell ref="A78:A85"/>
    <mergeCell ref="E66:E68"/>
    <mergeCell ref="C63:C65"/>
    <mergeCell ref="B86:B88"/>
    <mergeCell ref="D71:D77"/>
    <mergeCell ref="E71:E77"/>
    <mergeCell ref="D86:D88"/>
    <mergeCell ref="A70:L70"/>
    <mergeCell ref="C92:C94"/>
    <mergeCell ref="D89:D91"/>
    <mergeCell ref="E86:E88"/>
    <mergeCell ref="C78:C85"/>
    <mergeCell ref="D78:D85"/>
    <mergeCell ref="A86:A88"/>
    <mergeCell ref="C86:C88"/>
    <mergeCell ref="K14:L16"/>
    <mergeCell ref="A14:A16"/>
    <mergeCell ref="B14:B16"/>
    <mergeCell ref="C14:F15"/>
    <mergeCell ref="G14:J14"/>
    <mergeCell ref="G15:J15"/>
    <mergeCell ref="A37:A39"/>
    <mergeCell ref="C37:C39"/>
    <mergeCell ref="E37:E39"/>
    <mergeCell ref="A17:L17"/>
    <mergeCell ref="A18:L18"/>
    <mergeCell ref="J22:K22"/>
    <mergeCell ref="J20:K20"/>
    <mergeCell ref="A20:A21"/>
    <mergeCell ref="L22:L40"/>
    <mergeCell ref="J28:K28"/>
    <mergeCell ref="J40:K40"/>
    <mergeCell ref="A40:A42"/>
    <mergeCell ref="C28:C35"/>
    <mergeCell ref="D28:D35"/>
    <mergeCell ref="D37:D39"/>
    <mergeCell ref="C40:C42"/>
    <mergeCell ref="D40:D42"/>
    <mergeCell ref="E40:E42"/>
    <mergeCell ref="B20:B21"/>
    <mergeCell ref="B37:B39"/>
    <mergeCell ref="A71:A77"/>
    <mergeCell ref="B71:B77"/>
    <mergeCell ref="B78:B83"/>
    <mergeCell ref="B89:B91"/>
    <mergeCell ref="A63:A65"/>
    <mergeCell ref="A28:A35"/>
    <mergeCell ref="B28:B35"/>
    <mergeCell ref="A66:A68"/>
    <mergeCell ref="B66:B68"/>
    <mergeCell ref="A44:A62"/>
    <mergeCell ref="B44:B62"/>
    <mergeCell ref="B63:B65"/>
    <mergeCell ref="A125:B125"/>
    <mergeCell ref="A126:L126"/>
    <mergeCell ref="K127:L127"/>
    <mergeCell ref="E98:E101"/>
    <mergeCell ref="K125:L125"/>
    <mergeCell ref="I58:I60"/>
    <mergeCell ref="H95:H97"/>
    <mergeCell ref="D92:D94"/>
    <mergeCell ref="C66:C68"/>
    <mergeCell ref="D66:D68"/>
    <mergeCell ref="F92:F94"/>
    <mergeCell ref="G95:G97"/>
    <mergeCell ref="C117:C121"/>
    <mergeCell ref="D117:D121"/>
    <mergeCell ref="A98:A101"/>
    <mergeCell ref="A104:A106"/>
    <mergeCell ref="B104:B106"/>
    <mergeCell ref="D95:D97"/>
    <mergeCell ref="E95:E97"/>
    <mergeCell ref="B92:B94"/>
    <mergeCell ref="B98:B101"/>
    <mergeCell ref="C98:C101"/>
    <mergeCell ref="A107:A109"/>
    <mergeCell ref="B107:B109"/>
    <mergeCell ref="A140:L140"/>
    <mergeCell ref="A143:B143"/>
    <mergeCell ref="K131:L131"/>
    <mergeCell ref="A139:B139"/>
    <mergeCell ref="K139:L139"/>
    <mergeCell ref="E135:E137"/>
    <mergeCell ref="K135:L137"/>
    <mergeCell ref="A135:A137"/>
    <mergeCell ref="A132:A134"/>
    <mergeCell ref="A128:B128"/>
    <mergeCell ref="K128:L128"/>
    <mergeCell ref="B135:B137"/>
    <mergeCell ref="C135:C137"/>
    <mergeCell ref="D135:D137"/>
    <mergeCell ref="B132:B134"/>
    <mergeCell ref="D98:D101"/>
    <mergeCell ref="A12:L12"/>
    <mergeCell ref="A129:L129"/>
    <mergeCell ref="K98:L98"/>
    <mergeCell ref="A115:B115"/>
    <mergeCell ref="K115:L115"/>
    <mergeCell ref="K117:L117"/>
    <mergeCell ref="A117:A121"/>
    <mergeCell ref="A22:A27"/>
    <mergeCell ref="B22:B27"/>
    <mergeCell ref="A69:B69"/>
    <mergeCell ref="I55:I57"/>
    <mergeCell ref="J55:J57"/>
    <mergeCell ref="B117:B121"/>
    <mergeCell ref="A116:L116"/>
    <mergeCell ref="B84:B85"/>
    <mergeCell ref="C95:C97"/>
    <mergeCell ref="A89:A91"/>
  </mergeCells>
  <phoneticPr fontId="6" type="noConversion"/>
  <printOptions horizontalCentered="1"/>
  <pageMargins left="0.19685039370078741" right="0.19685039370078741" top="0.19685039370078741" bottom="0.19685039370078741" header="0" footer="0"/>
  <pageSetup paperSize="9" scale="57" fitToWidth="4" fitToHeight="4" orientation="landscape" horizontalDpi="180" verticalDpi="180" r:id="rId1"/>
  <rowBreaks count="6" manualBreakCount="6">
    <brk id="21" max="11" man="1"/>
    <brk id="62" max="11" man="1"/>
    <brk id="85" max="11" man="1"/>
    <brk id="106" max="11" man="1"/>
    <brk id="115" max="11" man="1"/>
    <brk id="13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2014-11-02T05:47:11Z</cp:lastPrinted>
  <dcterms:created xsi:type="dcterms:W3CDTF">2006-09-28T05:33:49Z</dcterms:created>
  <dcterms:modified xsi:type="dcterms:W3CDTF">2015-11-20T03:03:50Z</dcterms:modified>
</cp:coreProperties>
</file>